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https://d.docs.live.net/cc64d082222851aa/Documents/ORNL/Process Cooling/Session 2/"/>
    </mc:Choice>
  </mc:AlternateContent>
  <xr:revisionPtr revIDLastSave="182" documentId="8_{92C4EBB4-7F75-4863-8555-B9620E8981CD}" xr6:coauthVersionLast="47" xr6:coauthVersionMax="47" xr10:uidLastSave="{47B1AF0D-6E1A-4902-80CB-9E5B35DB2ED3}"/>
  <bookViews>
    <workbookView xWindow="-21720" yWindow="-3045" windowWidth="21840" windowHeight="13140" activeTab="2" xr2:uid="{FD269800-EE6B-46E3-9FE5-0F240882EEEC}"/>
  </bookViews>
  <sheets>
    <sheet name="Instructions" sheetId="3" r:id="rId1"/>
    <sheet name="Background Information" sheetId="7" r:id="rId2"/>
    <sheet name="Chilled Water System" sheetId="1" r:id="rId3"/>
    <sheet name="Summary" sheetId="8" r:id="rId4"/>
    <sheet name="Info" sheetId="9" state="hidden" r:id="rId5"/>
    <sheet name="Sheet2" sheetId="2" state="hidden" r:id="rId6"/>
  </sheets>
  <externalReferences>
    <externalReference r:id="rId7"/>
  </externalReferences>
  <definedNames>
    <definedName name="_xlnm._FilterDatabase" localSheetId="5" hidden="1">Sheet2!$A$3:$F$29</definedName>
    <definedName name="Industry">[1]!Table4[Industry]</definedName>
    <definedName name="_xlnm.Print_Area" localSheetId="1">'Background Information'!$A$1:$L$27</definedName>
    <definedName name="_xlnm.Print_Area" localSheetId="2">'Chilled Water System'!$B$1:$Q$247</definedName>
    <definedName name="_xlnm.Print_Area" localSheetId="0">Instructions!$A$1:$L$32</definedName>
    <definedName name="_xlnm.Print_Area" localSheetId="3">Summary!$B$1:$I$24</definedName>
    <definedName name="_xlnm.Print_Titles" localSheetId="2">'Chilled Water System'!$1:$2</definedName>
    <definedName name="_xlnm.Print_Titles" localSheetId="3">Summary!$1:$2</definedName>
    <definedName name="Yes">[1]!Table2[Yes/No]</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1" l="1"/>
  <c r="I97" i="1"/>
  <c r="I243" i="1"/>
  <c r="H241" i="1"/>
  <c r="I236" i="1" s="1"/>
  <c r="K235" i="1"/>
  <c r="I231" i="1"/>
  <c r="I227" i="1"/>
  <c r="I223" i="1"/>
  <c r="I219" i="1"/>
  <c r="I216" i="1"/>
  <c r="K215" i="1"/>
  <c r="I209" i="1"/>
  <c r="I206" i="1"/>
  <c r="I201" i="1"/>
  <c r="I198" i="1"/>
  <c r="I195" i="1"/>
  <c r="I192" i="1"/>
  <c r="I189" i="1"/>
  <c r="I186" i="1"/>
  <c r="I183" i="1"/>
  <c r="I178" i="1"/>
  <c r="I172" i="1"/>
  <c r="I168" i="1"/>
  <c r="K167" i="1"/>
  <c r="I163" i="1"/>
  <c r="I159" i="1"/>
  <c r="I155" i="1"/>
  <c r="I151" i="1"/>
  <c r="I148" i="1"/>
  <c r="I145" i="1"/>
  <c r="I140" i="1"/>
  <c r="I137" i="1"/>
  <c r="I132" i="1"/>
  <c r="K131" i="1"/>
  <c r="I127" i="1"/>
  <c r="I123" i="1"/>
  <c r="I119" i="1"/>
  <c r="I115" i="1"/>
  <c r="I112" i="1"/>
  <c r="I109" i="1"/>
  <c r="I104" i="1"/>
  <c r="I99" i="1"/>
  <c r="K96" i="1"/>
  <c r="H94" i="1"/>
  <c r="I89" i="1" s="1"/>
  <c r="I86" i="1"/>
  <c r="I83" i="1"/>
  <c r="I74" i="1"/>
  <c r="I69" i="1"/>
  <c r="I65" i="1"/>
  <c r="I61" i="1"/>
  <c r="I56" i="1"/>
  <c r="K55" i="1"/>
  <c r="I53" i="1"/>
  <c r="J235" i="1" s="1"/>
  <c r="I52" i="1"/>
  <c r="J215" i="1" s="1"/>
  <c r="G19" i="8" s="1"/>
  <c r="I51" i="1"/>
  <c r="J167" i="1" s="1"/>
  <c r="I50" i="1"/>
  <c r="J131" i="1" s="1"/>
  <c r="I49" i="1"/>
  <c r="J96" i="1" s="1"/>
  <c r="I48" i="1"/>
  <c r="J55" i="1" s="1"/>
  <c r="I41" i="1"/>
  <c r="I33" i="1"/>
  <c r="I29" i="1"/>
  <c r="I25" i="1"/>
  <c r="I21" i="1"/>
  <c r="I16" i="1"/>
  <c r="I12" i="1"/>
  <c r="I8" i="1"/>
  <c r="K7" i="1"/>
  <c r="H13" i="8" s="1"/>
  <c r="B24" i="7"/>
  <c r="H16" i="7"/>
  <c r="H15" i="7"/>
  <c r="H14" i="7"/>
  <c r="H13" i="7"/>
  <c r="H12" i="7"/>
  <c r="I7" i="1" l="1"/>
  <c r="G13" i="8" s="1"/>
  <c r="I13" i="8" s="1"/>
  <c r="I215" i="1"/>
  <c r="I167" i="1"/>
  <c r="G18" i="8" s="1"/>
  <c r="H18" i="8"/>
  <c r="H16" i="8"/>
  <c r="I235" i="1"/>
  <c r="G20" i="8" s="1"/>
  <c r="H20" i="8"/>
  <c r="H15" i="8"/>
  <c r="H17" i="8"/>
  <c r="H19" i="8"/>
  <c r="I55" i="1"/>
  <c r="I131" i="1"/>
  <c r="I96" i="1"/>
  <c r="G16" i="8" s="1"/>
  <c r="I16" i="8" l="1"/>
  <c r="I20" i="8"/>
  <c r="H21" i="8"/>
  <c r="F6" i="8" s="1"/>
  <c r="I19" i="8"/>
  <c r="G15" i="8"/>
  <c r="I15" i="8" s="1"/>
  <c r="I18" i="8"/>
  <c r="G17" i="8"/>
  <c r="I17" i="8" s="1"/>
  <c r="G21" i="8" l="1"/>
  <c r="F7" i="8" s="1"/>
  <c r="F8" i="8" s="1"/>
  <c r="B10" i="8" s="1"/>
  <c r="I21"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Nandy, Paulomi</author>
    <author>Subodh Chaudhari</author>
  </authors>
  <commentList>
    <comment ref="H5" authorId="0" shapeId="0" xr:uid="{1673D9FE-E5B4-4749-A270-18EB7C8ED88D}">
      <text>
        <r>
          <rPr>
            <sz val="9"/>
            <color indexed="81"/>
            <rFont val="Tahoma"/>
            <family val="2"/>
          </rPr>
          <t>Select the industry type from the drop down list.</t>
        </r>
      </text>
    </comment>
    <comment ref="G6" authorId="0" shapeId="0" xr:uid="{CF617041-3A2E-44A5-85D7-92D406247175}">
      <text>
        <r>
          <rPr>
            <sz val="9"/>
            <color indexed="81"/>
            <rFont val="Tahoma"/>
            <family val="2"/>
          </rPr>
          <t>If there multiple applications, include the one that uses most energy.</t>
        </r>
      </text>
    </comment>
    <comment ref="H6" authorId="1" shapeId="0" xr:uid="{73AF4622-C9B9-4444-8820-B8374DE8B2F5}">
      <text>
        <r>
          <rPr>
            <sz val="9"/>
            <color indexed="81"/>
            <rFont val="Tahoma"/>
            <family val="2"/>
          </rPr>
          <t>Select the application for cooling. Large scale cooling includes comfort cooling as well as process cooling plants</t>
        </r>
      </text>
    </comment>
    <comment ref="B24" authorId="1" shapeId="0" xr:uid="{1BA113D0-300C-48C7-B59A-8A64A7434C63}">
      <text>
        <r>
          <rPr>
            <sz val="9"/>
            <color indexed="81"/>
            <rFont val="Tahoma"/>
            <family val="2"/>
          </rPr>
          <t>Select Industry Type and Major Application to see generic potential for energy use savings.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Subodh Chaudhari</author>
  </authors>
  <commentList>
    <comment ref="H89" authorId="0" shapeId="0" xr:uid="{CB3FCE29-6C66-4841-947C-A49EF0522828}">
      <text>
        <r>
          <rPr>
            <sz val="9"/>
            <color indexed="81"/>
            <rFont val="Tahoma"/>
            <family val="2"/>
          </rPr>
          <t>Enter numeric values in corresponding grey cells</t>
        </r>
      </text>
    </comment>
    <comment ref="C104" authorId="0" shapeId="0" xr:uid="{7A027433-2550-4792-ADDF-F3D4C5700059}">
      <text>
        <r>
          <rPr>
            <sz val="9"/>
            <color indexed="81"/>
            <rFont val="Tahoma"/>
            <family val="2"/>
          </rPr>
          <t>i.e. are you unable to meet design condensing temperature?</t>
        </r>
      </text>
    </comment>
    <comment ref="C140" authorId="0" shapeId="0" xr:uid="{8A3A9001-2FF8-4A28-8F64-B39BECA83A83}">
      <text>
        <r>
          <rPr>
            <sz val="9"/>
            <color indexed="81"/>
            <rFont val="Tahoma"/>
            <family val="2"/>
          </rPr>
          <t>Evaporator performance problem is signified  by evaporator unable to produce design cooling</t>
        </r>
      </text>
    </comment>
  </commentList>
</comments>
</file>

<file path=xl/sharedStrings.xml><?xml version="1.0" encoding="utf-8"?>
<sst xmlns="http://schemas.openxmlformats.org/spreadsheetml/2006/main" count="566" uniqueCount="286">
  <si>
    <t>Color Legend</t>
  </si>
  <si>
    <t>Orange</t>
  </si>
  <si>
    <t>User Input / Choose Value</t>
  </si>
  <si>
    <t>Green</t>
  </si>
  <si>
    <t>User Input / Numeric / Text</t>
  </si>
  <si>
    <t>Grey</t>
  </si>
  <si>
    <t>Intermediate/ Calculation</t>
  </si>
  <si>
    <t>Objective/Intended Use Notes:</t>
  </si>
  <si>
    <t>Instructions for filling out details:</t>
  </si>
  <si>
    <t>Disclaimer:</t>
  </si>
  <si>
    <t>Acknowledgments:</t>
  </si>
  <si>
    <t>Copy Right Notice:</t>
  </si>
  <si>
    <t>Basic Facility Information</t>
  </si>
  <si>
    <t>Industry</t>
  </si>
  <si>
    <t>Comfort Cooling</t>
  </si>
  <si>
    <t>Process Cooling</t>
  </si>
  <si>
    <t>Category</t>
  </si>
  <si>
    <t>Generic Potential</t>
  </si>
  <si>
    <t>Contact Information</t>
  </si>
  <si>
    <t>Agro-Processing</t>
  </si>
  <si>
    <t>M</t>
  </si>
  <si>
    <t>L</t>
  </si>
  <si>
    <t>H</t>
  </si>
  <si>
    <t>&gt; 40%</t>
  </si>
  <si>
    <t>Company Name:</t>
  </si>
  <si>
    <t>Location:</t>
  </si>
  <si>
    <t>Chemicals &amp; Liquid Fuels</t>
  </si>
  <si>
    <t>between 10% and 40%</t>
  </si>
  <si>
    <t>Plant/Facility Name:</t>
  </si>
  <si>
    <t>Primary Contact Person:</t>
  </si>
  <si>
    <t>Mining</t>
  </si>
  <si>
    <t>&lt; 10%</t>
  </si>
  <si>
    <t>Address:</t>
  </si>
  <si>
    <t>Industry Sector:</t>
  </si>
  <si>
    <t>Food &amp; Beverage</t>
  </si>
  <si>
    <t>Automotives</t>
  </si>
  <si>
    <t>Phone:</t>
  </si>
  <si>
    <t>Application:</t>
  </si>
  <si>
    <t>Metals &amp; Fabrication</t>
  </si>
  <si>
    <t>Fax:</t>
  </si>
  <si>
    <t>Specify if other:</t>
  </si>
  <si>
    <t>Non-metallic Minerals</t>
  </si>
  <si>
    <t>Email:</t>
  </si>
  <si>
    <t>Primary Product:</t>
  </si>
  <si>
    <t>Pulp &amp; Paper</t>
  </si>
  <si>
    <t>Operation Hours</t>
  </si>
  <si>
    <t>Textiles &amp; Leather</t>
  </si>
  <si>
    <t>Shift No.</t>
  </si>
  <si>
    <t>Hours of Operation / Day</t>
  </si>
  <si>
    <t>Days/Week</t>
  </si>
  <si>
    <t>Weeks/Year</t>
  </si>
  <si>
    <t>Annual Hours</t>
  </si>
  <si>
    <t>Commercial Buildings</t>
  </si>
  <si>
    <t>Data Centers</t>
  </si>
  <si>
    <t>Tourism &amp; Hospitality</t>
  </si>
  <si>
    <t>Medical Centers/Hospitals</t>
  </si>
  <si>
    <t>Office Hours</t>
  </si>
  <si>
    <t>Others</t>
  </si>
  <si>
    <t>Specific Pre-Identified Problems:</t>
  </si>
  <si>
    <t>1.</t>
  </si>
  <si>
    <t>2.</t>
  </si>
  <si>
    <t>3.</t>
  </si>
  <si>
    <t>Energy Efficiency Ideas of Interest to Plant Personnel:</t>
  </si>
  <si>
    <t>Energy Use:</t>
  </si>
  <si>
    <t>Sr.</t>
  </si>
  <si>
    <t>Question</t>
  </si>
  <si>
    <t>Answer</t>
  </si>
  <si>
    <t>Score</t>
  </si>
  <si>
    <t>Multiplier</t>
  </si>
  <si>
    <t>Sr</t>
  </si>
  <si>
    <t>Option</t>
  </si>
  <si>
    <t>Option Score Weight</t>
  </si>
  <si>
    <t>General</t>
  </si>
  <si>
    <t xml:space="preserve">&lt;10 Years </t>
  </si>
  <si>
    <t>10- 20 years</t>
  </si>
  <si>
    <t>&gt;20 Years</t>
  </si>
  <si>
    <t>1 year or less</t>
  </si>
  <si>
    <t>&gt;2 years ago</t>
  </si>
  <si>
    <t>&gt;5 years ago or Never</t>
  </si>
  <si>
    <t>Yes, monthly or more frequently</t>
  </si>
  <si>
    <t xml:space="preserve">Yes, Quarterly/Seasonally </t>
  </si>
  <si>
    <t>Yes, annually</t>
  </si>
  <si>
    <t>No</t>
  </si>
  <si>
    <t>DCS / BMS &amp; state of the art optimization package</t>
  </si>
  <si>
    <t>DCS / BMS</t>
  </si>
  <si>
    <t>Manual Control</t>
  </si>
  <si>
    <t>Yes</t>
  </si>
  <si>
    <t>Don't know</t>
  </si>
  <si>
    <t>Close to design or higher (&gt;=80%)</t>
  </si>
  <si>
    <t>Higher than 50%</t>
  </si>
  <si>
    <t>Lower than 50%</t>
  </si>
  <si>
    <t xml:space="preserve">Yes, Quarterly </t>
  </si>
  <si>
    <t>System Components</t>
  </si>
  <si>
    <t>Compressors</t>
  </si>
  <si>
    <t>Condensers (Water-Cooled or Air-Cooled)</t>
  </si>
  <si>
    <t>Evaporators</t>
  </si>
  <si>
    <t>Cooling Towers</t>
  </si>
  <si>
    <t>Water Side Economizers/Plate Heat Exchangers</t>
  </si>
  <si>
    <t>Pumps</t>
  </si>
  <si>
    <t>Yes, as per manufacturers recommendations</t>
  </si>
  <si>
    <t>Yes, as needed only</t>
  </si>
  <si>
    <t>30% or less</t>
  </si>
  <si>
    <t>60% or less</t>
  </si>
  <si>
    <t>All the time</t>
  </si>
  <si>
    <t>Variable speed drives</t>
  </si>
  <si>
    <t>Cylinder unloading (reciprocating)</t>
  </si>
  <si>
    <t>Slide valves (screw)</t>
  </si>
  <si>
    <t>Variable inlet guide vanes (centrifugal)</t>
  </si>
  <si>
    <t>Automatic on/off</t>
  </si>
  <si>
    <t>Manual on/off</t>
  </si>
  <si>
    <t>Suction throttling</t>
  </si>
  <si>
    <t>Hot gas bypass</t>
  </si>
  <si>
    <t>Is the operating suction pressure lower than the design suction pressure by more than 15%?</t>
  </si>
  <si>
    <t xml:space="preserve">Is the operating discharge pressure higher than the design discharge pressure by more than 10%? </t>
  </si>
  <si>
    <t>Backpressure (extraction ) steam turbines</t>
  </si>
  <si>
    <t>(i)</t>
  </si>
  <si>
    <t>Variable Speed Electric Motor</t>
  </si>
  <si>
    <t>(ii)</t>
  </si>
  <si>
    <t>Electric motor w/o variable speed drives</t>
  </si>
  <si>
    <t>(iii)</t>
  </si>
  <si>
    <t>Condensing steam turbines</t>
  </si>
  <si>
    <t>(iv)</t>
  </si>
  <si>
    <t>Total</t>
  </si>
  <si>
    <t>Condensers</t>
  </si>
  <si>
    <t>Air Cooled Condensers</t>
  </si>
  <si>
    <t>Yes, sometimes</t>
  </si>
  <si>
    <t>Yes, most of the time</t>
  </si>
  <si>
    <t>(i) Water flow</t>
  </si>
  <si>
    <t>(ii) Water supply &amp; return temperature</t>
  </si>
  <si>
    <t>(iii) Refrigerant pressure</t>
  </si>
  <si>
    <t>Are the following conditions representative during operations:</t>
  </si>
  <si>
    <t>(i) Water flow lower than design</t>
  </si>
  <si>
    <t>Don't Know</t>
  </si>
  <si>
    <t>(ii) Waterside pressure drop (dP) higher than design</t>
  </si>
  <si>
    <t>(iii) Approach temperature higher than design</t>
  </si>
  <si>
    <t>Yes, slightly higher</t>
  </si>
  <si>
    <t>Yes, higher by 50% or more</t>
  </si>
  <si>
    <t>(i) Coolant flow</t>
  </si>
  <si>
    <t>(ii) Coolant supply and return temperatures</t>
  </si>
  <si>
    <t>(i) Coolant flow lower than design</t>
  </si>
  <si>
    <t>(ii) Coolant pressure drop (dP) higher than design</t>
  </si>
  <si>
    <t>What is general condition of the cooling towers?</t>
  </si>
  <si>
    <t xml:space="preserve">Excellent </t>
  </si>
  <si>
    <t>Good</t>
  </si>
  <si>
    <t>In need of replacement</t>
  </si>
  <si>
    <t>How are your cooling tower fans controlled?</t>
  </si>
  <si>
    <t>Combination</t>
  </si>
  <si>
    <t>Manual on/off control</t>
  </si>
  <si>
    <t>Always on</t>
  </si>
  <si>
    <t>How is your cooling tower water blowdown controlled?</t>
  </si>
  <si>
    <t>Automatic</t>
  </si>
  <si>
    <t>Manual</t>
  </si>
  <si>
    <t>Do you monitor the following operating parameters continuously?</t>
  </si>
  <si>
    <t>(i) Cooling tower water flow</t>
  </si>
  <si>
    <t>(ii) Water outlet temperature</t>
  </si>
  <si>
    <t>(iii) Water Inlet Temperature</t>
  </si>
  <si>
    <t>(iv) Ambient air wet bulb temperature</t>
  </si>
  <si>
    <t>(v) Ambient air temperature</t>
  </si>
  <si>
    <t>(vi) Cooling tower water chemistry</t>
  </si>
  <si>
    <t>Are your overall cooling water flow rates lower than design?</t>
  </si>
  <si>
    <t>Yes, slightly lower</t>
  </si>
  <si>
    <t>Yes, lower by 25% or more</t>
  </si>
  <si>
    <t>Do you see an evenly spread and uniform water distribution in your cooling towers?</t>
  </si>
  <si>
    <t>How close is the approach of supply cooling water temperature to the wet bulb temperature?</t>
  </si>
  <si>
    <t>Plate Heat Exchangers/Waterside Economizers</t>
  </si>
  <si>
    <t>Do you observe fouling on cooling tower water heat exchangers?</t>
  </si>
  <si>
    <r>
      <t>Do you monitor cooling water exchanger pressure drop (</t>
    </r>
    <r>
      <rPr>
        <sz val="11"/>
        <color theme="1"/>
        <rFont val="Calibri"/>
        <family val="2"/>
      </rPr>
      <t>ΔP)?</t>
    </r>
  </si>
  <si>
    <t>(i) Cooling tower water flow and/or coolant flow lower than design</t>
  </si>
  <si>
    <t>(ii)  Cooling tower water dP and/or coolant dP higher than design dP</t>
  </si>
  <si>
    <t xml:space="preserve">What percent of cooling water pump power delivered by the following drive types (Total must be less than or equal to 100%) </t>
  </si>
  <si>
    <t>Backpressure turbine drives</t>
  </si>
  <si>
    <t>Motor drives</t>
  </si>
  <si>
    <t>Condensing turbine drives</t>
  </si>
  <si>
    <t>Are you only running the minimum number of pumps?</t>
  </si>
  <si>
    <t>Points Details</t>
  </si>
  <si>
    <t>Maximum Score =</t>
  </si>
  <si>
    <t>Your Score =</t>
  </si>
  <si>
    <t>Best Practices Rating =</t>
  </si>
  <si>
    <t>Section</t>
  </si>
  <si>
    <t>Your Score</t>
  </si>
  <si>
    <t>Maximum Score</t>
  </si>
  <si>
    <t>%</t>
  </si>
  <si>
    <t xml:space="preserve">  Compressors</t>
  </si>
  <si>
    <t xml:space="preserve">  Condensers</t>
  </si>
  <si>
    <t xml:space="preserve">  Evaporators</t>
  </si>
  <si>
    <t xml:space="preserve">  Cooling Towers</t>
  </si>
  <si>
    <t xml:space="preserve">  Plate Heat Exchangers/Waterside Economizers</t>
  </si>
  <si>
    <t xml:space="preserve">  Pumps</t>
  </si>
  <si>
    <t>Best Practices Rating</t>
  </si>
  <si>
    <t>Low</t>
  </si>
  <si>
    <t>High</t>
  </si>
  <si>
    <t>Potential</t>
  </si>
  <si>
    <t>% Savings</t>
  </si>
  <si>
    <t>high</t>
  </si>
  <si>
    <t>10-20%</t>
  </si>
  <si>
    <t>medium</t>
  </si>
  <si>
    <t>5-15%</t>
  </si>
  <si>
    <t>low</t>
  </si>
  <si>
    <t>0-10%</t>
  </si>
  <si>
    <t>Energy Efficiency Measures</t>
  </si>
  <si>
    <t>Equipment</t>
  </si>
  <si>
    <t>Payback Category</t>
  </si>
  <si>
    <t>Level</t>
  </si>
  <si>
    <t>Questions</t>
  </si>
  <si>
    <t>Descriptions</t>
  </si>
  <si>
    <t>Near Term</t>
  </si>
  <si>
    <t>1,2,3,45,7,8,9</t>
  </si>
  <si>
    <t>Perform a detailed Refrigeration / Process Cooling System Assessment at your site</t>
  </si>
  <si>
    <t>Use the DOE CWSAT software tool &amp; other resources to identify and quantify energy saving opportunities</t>
  </si>
  <si>
    <t>Cooling Tower</t>
  </si>
  <si>
    <t xml:space="preserve">Lower condenser water temperature setpoint </t>
  </si>
  <si>
    <t>Chiller, Evaporator</t>
  </si>
  <si>
    <t>Raise chilled water temperature setpoint</t>
  </si>
  <si>
    <t>Ensure proper refrigerant charge and eliminate non-condensable from the system</t>
  </si>
  <si>
    <t>Plate Exchanger, Condenser, Cooling Tower</t>
  </si>
  <si>
    <t>Medium Term</t>
  </si>
  <si>
    <t>Medium</t>
  </si>
  <si>
    <t>Use waterside economizer in the system (cooling tower water vs. chilled water)</t>
  </si>
  <si>
    <t>AHU</t>
  </si>
  <si>
    <t>Use airside economizer in the system (cold air intake vs recircuilation)</t>
  </si>
  <si>
    <t>Compressor</t>
  </si>
  <si>
    <t>Sequence refrigeration compressors for optimum system efficiency</t>
  </si>
  <si>
    <t>Install condenser water temperature reset control</t>
  </si>
  <si>
    <t>Chiller</t>
  </si>
  <si>
    <t>Install chilled water temperature reset control</t>
  </si>
  <si>
    <t>Incorporate optimized chiller sequencing and controls</t>
  </si>
  <si>
    <t>Evaporator, Condenser, Heat Exchanger</t>
  </si>
  <si>
    <t>Perform maintenace on heat exchanger tubes to improve heat transfer</t>
  </si>
  <si>
    <t>Cooling Tower, Water Treatment</t>
  </si>
  <si>
    <t>Implement a predictive maintenance program that correlates performance with fluid contaminants in the system</t>
  </si>
  <si>
    <t>Long Term</t>
  </si>
  <si>
    <t>Install continuous commissioning / fault detection and diagnostic system along with comensurate operation and maintenance program</t>
  </si>
  <si>
    <t>Compressor, Pump, Fan</t>
  </si>
  <si>
    <t>Install variable speed motors (compressors, pumps, fans)</t>
  </si>
  <si>
    <t>Evaluate chiller replacement (type, size) for a more efficient overall system or plant efficiency</t>
  </si>
  <si>
    <t>Install absorption chiller to make use of available waste heat stream</t>
  </si>
  <si>
    <t>Evaluate heat recovery from chiller systems</t>
  </si>
  <si>
    <t>Convert air-cooled chillers to water-cooled units</t>
  </si>
  <si>
    <t>Chiller, Steam</t>
  </si>
  <si>
    <t>Evaluate use of steam driven chiller systems to balance steam and electric demand</t>
  </si>
  <si>
    <t>Install instrumentation to measure and trend individual compressor and overall system performance (efficiency - kW/ton) periodically</t>
  </si>
  <si>
    <t>Chilled Water System Scoping Tool (CWST)</t>
  </si>
  <si>
    <t>The tool uses two evaluation question sets to infer the general energy efficiency potential of a facility. The first set of questions requires users to input company and plant level information that includes the background information, industry sector, and application type. This information is used to determine the fraction of energy consumed for process cooling compared to overall energy consumed by the plant. Then the user is asked about general plant-level operations and bestpractices. The second level of questionnaire is more detailed and looks at individual equipment and their operations in the system. The tool uses information from these questionnaires to evaluate operating practices and general upkeep of the individual equipment. Based on the answers provided the tool assigns highest scores to most efficient equipment and practices and lower scores to less efficient equipment or practice. This allows the tool to estimate the level of energy efficiency opportunity present in the system.</t>
  </si>
  <si>
    <t>1. Please use the color legend indicated above to input answers to the questions indicated. 
2. Include information for all chilled water plant system equipment such as compressors, evaporators, condensers, cooling towers, heat exchangers, associated fans and pumps etc.</t>
  </si>
  <si>
    <t xml:space="preserve">This scoping tool is created as a supplemental guidance tool to accompany 'Process Cooling Virtual INPLT Training' delivered by the US DOE. US DOE, ORNL, C2A Sustainable Solutions makes no warranty, express or implied, or assumes any legal liability or responsibility for the accuracy or completeness of any information provided or recommended. This tool should be used as a general guidance only.	</t>
  </si>
  <si>
    <t>CWST is protected under copy right law. It is the property of C2A Sustainable Solutions, LLC, USA. This tool or no part of this tool may be directly or indirectly reproduced, copied, sold, or exchanged to external parties without prior consent from C2A Sustainable Solutions, LLC. All Rights Reserved.</t>
  </si>
  <si>
    <t>The developers of CWST would like to acknowledge the efforts of Subodh Chaudhari (Oak Ridge National Laboratory) and Hudson Technologies Company in helping to develop this tool. Additionally, the funding for this tool in its final form was provided by the Industrial Energy Efficiency UNIDO Project (National Cleaner Production Center - South Africa).</t>
  </si>
  <si>
    <t>Chilled Water System Scorecard</t>
  </si>
  <si>
    <t>Chilled Water Plant</t>
  </si>
  <si>
    <t>How old is the chilled water plant system (equipment)?</t>
  </si>
  <si>
    <t>When was the last time the chilled water system was audited?</t>
  </si>
  <si>
    <t>Is the chilled water system operating energy cost monitored? How often?</t>
  </si>
  <si>
    <t>How is the chilled water plant controlled?</t>
  </si>
  <si>
    <t>Has a detailed chilled water system load analysis ever done to minimize the cooling done?</t>
  </si>
  <si>
    <t>What percent of the chilled water plant capacity is generally utilized versus design?</t>
  </si>
  <si>
    <t>Is there a regular maintenance program?</t>
  </si>
  <si>
    <t>Is the refrigerant charge level in each chiller inspected regularly? How often?</t>
  </si>
  <si>
    <t>How is the overall quality of insulation of the chilled water system?</t>
  </si>
  <si>
    <t>Very Good</t>
  </si>
  <si>
    <t>Good but can be improved</t>
  </si>
  <si>
    <t>Needs significant improvement</t>
  </si>
  <si>
    <t>Choose main components for the chilled water system</t>
  </si>
  <si>
    <t>Is inspection and regular maintenance conducted on the compressors?</t>
  </si>
  <si>
    <t>What is the average running compressor load factor versus design?</t>
  </si>
  <si>
    <t xml:space="preserve">What percent of operating time is spent at less than 50% load? </t>
  </si>
  <si>
    <t>Is compressor efficiency monitored?  How often?</t>
  </si>
  <si>
    <t>Select the most common control mechanism for the compressors</t>
  </si>
  <si>
    <t>What percent of the compressor power is delivered via the following drive types? (Total must be less than or equal to 100%)</t>
  </si>
  <si>
    <t>Electric motor with constant speed</t>
  </si>
  <si>
    <t xml:space="preserve"> What is the most common heat rejection methodology in the chilled water system?</t>
  </si>
  <si>
    <t>Is inspection and regular maintenance conducted on the condensers?</t>
  </si>
  <si>
    <t>Are there any condenser issues such as fouling, non-condensables, etc.?</t>
  </si>
  <si>
    <t>Are the following operating parameters monitored continuously:</t>
  </si>
  <si>
    <t>Are the following conditions representative during normal operations:</t>
  </si>
  <si>
    <t>Is inspection and regular maintenance conducted on the evaporator for fouling?</t>
  </si>
  <si>
    <r>
      <t>Is the chilled water exchanger pressure drop (</t>
    </r>
    <r>
      <rPr>
        <sz val="11"/>
        <color theme="1"/>
        <rFont val="Calibri"/>
        <family val="2"/>
      </rPr>
      <t>ΔP) monitored?</t>
    </r>
  </si>
  <si>
    <t>Does the evaporator have any issues such as fouling, high superheat, etc.?</t>
  </si>
  <si>
    <t>Variable Speed Drives</t>
  </si>
  <si>
    <t>Automated ON/OFF</t>
  </si>
  <si>
    <t>Fan blade pitch control</t>
  </si>
  <si>
    <t>Chilled Water System Scoping Tool (CWST) Summary</t>
  </si>
  <si>
    <t>Constant speed motors</t>
  </si>
  <si>
    <r>
      <t>Within 4 to 10</t>
    </r>
    <r>
      <rPr>
        <sz val="11"/>
        <color theme="1" tint="0.499984740745262"/>
        <rFont val="Calibri"/>
        <family val="2"/>
      </rPr>
      <t>°F</t>
    </r>
  </si>
  <si>
    <t>10°F to 20°F</t>
  </si>
  <si>
    <r>
      <t>Higher than 20</t>
    </r>
    <r>
      <rPr>
        <sz val="11"/>
        <color theme="1" tint="0.499984740745262"/>
        <rFont val="Calibri"/>
        <family val="2"/>
      </rPr>
      <t>°F</t>
    </r>
  </si>
  <si>
    <t>Within 4 to 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</si>
</sst>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lt;=9999999]###\-####;\(###\)\ ###\-####"/>
    <numFmt numFmtId="165" formatCode="_(* #,##0_);_(* \(#,##0\);_(* &quot;-&quot;??_);_(@_)"/>
  </numFmts>
  <fonts count="44" x14ac:knownFonts="1">
    <font>
      <sz val="11"/>
      <color theme="1"/>
      <name val="Calibri"/>
      <family val="2"/>
      <scheme val="minor"/>
    </font>
    <font>
      <sz val="10"/>
      <color theme="1"/>
      <name val="Arial"/>
      <family val="2"/>
    </font>
    <font>
      <sz val="11"/>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sz val="11"/>
      <color theme="0" tint="-0.249977111117893"/>
      <name val="Calibri"/>
      <family val="2"/>
      <scheme val="minor"/>
    </font>
    <font>
      <sz val="11"/>
      <color theme="1" tint="0.499984740745262"/>
      <name val="Calibri"/>
      <family val="2"/>
      <scheme val="minor"/>
    </font>
    <font>
      <sz val="11"/>
      <color theme="1" tint="0.499984740745262"/>
      <name val="Calibri"/>
      <family val="2"/>
    </font>
    <font>
      <b/>
      <sz val="15"/>
      <color theme="7" tint="0.39997558519241921"/>
      <name val="Calibri"/>
      <family val="2"/>
      <scheme val="minor"/>
    </font>
    <font>
      <sz val="11"/>
      <color rgb="FFFFFF00"/>
      <name val="Calibri"/>
      <family val="2"/>
      <scheme val="minor"/>
    </font>
    <font>
      <sz val="20"/>
      <color rgb="FFFFFF00"/>
      <name val="Calibri"/>
      <family val="2"/>
      <scheme val="minor"/>
    </font>
    <font>
      <sz val="9"/>
      <color indexed="81"/>
      <name val="Tahoma"/>
      <family val="2"/>
    </font>
    <font>
      <sz val="10"/>
      <name val="Arial"/>
      <family val="2"/>
    </font>
    <font>
      <sz val="12"/>
      <color theme="1"/>
      <name val="Calibri Light"/>
      <family val="2"/>
      <scheme val="major"/>
    </font>
    <font>
      <sz val="12"/>
      <name val="Calibri Light"/>
      <family val="2"/>
      <scheme val="major"/>
    </font>
    <font>
      <b/>
      <sz val="12"/>
      <name val="Calibri Light"/>
      <family val="2"/>
      <scheme val="major"/>
    </font>
    <font>
      <sz val="12"/>
      <color theme="1"/>
      <name val="Algerian"/>
      <family val="5"/>
    </font>
    <font>
      <b/>
      <sz val="12"/>
      <color indexed="17"/>
      <name val="Algerian"/>
      <family val="5"/>
    </font>
    <font>
      <b/>
      <sz val="16"/>
      <color theme="1"/>
      <name val="Calibri"/>
      <family val="2"/>
      <scheme val="minor"/>
    </font>
    <font>
      <u/>
      <sz val="11"/>
      <color theme="10"/>
      <name val="Calibri"/>
      <family val="2"/>
      <scheme val="minor"/>
    </font>
    <font>
      <sz val="14"/>
      <color theme="0"/>
      <name val="Calibri"/>
      <family val="2"/>
      <scheme val="minor"/>
    </font>
    <font>
      <sz val="28"/>
      <color theme="7"/>
      <name val="Calibri Light"/>
      <family val="2"/>
      <scheme val="major"/>
    </font>
    <font>
      <b/>
      <sz val="28"/>
      <color theme="7"/>
      <name val="Calibri Light"/>
      <family val="2"/>
      <scheme val="major"/>
    </font>
    <font>
      <sz val="14"/>
      <name val="Calibri"/>
      <family val="2"/>
      <scheme val="minor"/>
    </font>
    <font>
      <b/>
      <sz val="20"/>
      <color rgb="FFFFC000"/>
      <name val="Batang"/>
      <family val="1"/>
      <charset val="129"/>
    </font>
    <font>
      <sz val="11"/>
      <color rgb="FFFF0000"/>
      <name val="Calibri"/>
      <family val="2"/>
      <scheme val="minor"/>
    </font>
    <font>
      <b/>
      <sz val="11"/>
      <color theme="0" tint="-0.34998626667073579"/>
      <name val="Calibri"/>
      <family val="2"/>
      <scheme val="minor"/>
    </font>
    <font>
      <sz val="11"/>
      <color theme="0" tint="-0.34998626667073579"/>
      <name val="Calibri"/>
      <family val="2"/>
      <scheme val="minor"/>
    </font>
    <font>
      <b/>
      <sz val="12"/>
      <color theme="0"/>
      <name val="Calibri Light"/>
      <family val="2"/>
      <scheme val="major"/>
    </font>
    <font>
      <sz val="12"/>
      <color theme="1" tint="0.499984740745262"/>
      <name val="Calibri Light"/>
      <family val="2"/>
      <scheme val="major"/>
    </font>
    <font>
      <b/>
      <sz val="9"/>
      <color theme="0"/>
      <name val="Calibri"/>
      <family val="2"/>
      <scheme val="minor"/>
    </font>
    <font>
      <sz val="14"/>
      <color theme="1"/>
      <name val="Calibri"/>
      <family val="2"/>
      <scheme val="minor"/>
    </font>
    <font>
      <b/>
      <sz val="16"/>
      <color theme="0"/>
      <name val="Calibri Light"/>
      <family val="2"/>
      <scheme val="major"/>
    </font>
    <font>
      <b/>
      <sz val="16"/>
      <color theme="1" tint="0.249977111117893"/>
      <name val="Calibri"/>
      <family val="2"/>
      <scheme val="minor"/>
    </font>
    <font>
      <sz val="28"/>
      <color rgb="FFFFC000"/>
      <name val="Calibri"/>
      <family val="2"/>
      <scheme val="minor"/>
    </font>
    <font>
      <sz val="28"/>
      <color theme="7"/>
      <name val="Calibri"/>
      <family val="2"/>
      <scheme val="minor"/>
    </font>
    <font>
      <b/>
      <sz val="20"/>
      <color theme="7"/>
      <name val="Batang"/>
      <family val="1"/>
      <charset val="129"/>
    </font>
    <font>
      <b/>
      <sz val="11"/>
      <color theme="0" tint="-0.249977111117893"/>
      <name val="Calibri"/>
      <family val="2"/>
      <scheme val="minor"/>
    </font>
    <font>
      <b/>
      <sz val="11"/>
      <color theme="1" tint="0.499984740745262"/>
      <name val="Calibri"/>
      <family val="2"/>
      <scheme val="minor"/>
    </font>
    <font>
      <sz val="11"/>
      <color rgb="FF000000"/>
      <name val="Calibri"/>
      <family val="2"/>
    </font>
  </fonts>
  <fills count="19">
    <fill>
      <patternFill patternType="none"/>
    </fill>
    <fill>
      <patternFill patternType="gray125"/>
    </fill>
    <fill>
      <patternFill patternType="solid">
        <fgColor theme="8"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C00000"/>
        <bgColor indexed="64"/>
      </patternFill>
    </fill>
    <fill>
      <patternFill patternType="solid">
        <fgColor theme="4" tint="0.39997558519241921"/>
        <bgColor indexed="64"/>
      </patternFill>
    </fill>
    <fill>
      <patternFill patternType="solid">
        <fgColor theme="9"/>
        <bgColor indexed="64"/>
      </patternFill>
    </fill>
    <fill>
      <patternFill patternType="solid">
        <fgColor theme="1" tint="0.249977111117893"/>
        <bgColor indexed="64"/>
      </patternFill>
    </fill>
    <fill>
      <patternFill patternType="solid">
        <fgColor rgb="FFFF0000"/>
        <bgColor indexed="64"/>
      </patternFill>
    </fill>
    <fill>
      <patternFill patternType="solid">
        <fgColor rgb="FFD2D2D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64"/>
      </patternFill>
    </fill>
  </fills>
  <borders count="50">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right/>
      <top/>
      <bottom style="thick">
        <color rgb="FFFF0000"/>
      </bottom>
      <diagonal/>
    </border>
    <border>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8">
    <xf numFmtId="0" fontId="0" fillId="0" borderId="0"/>
    <xf numFmtId="0" fontId="1" fillId="0" borderId="0"/>
    <xf numFmtId="9" fontId="2" fillId="0" borderId="0" applyFont="0" applyFill="0" applyBorder="0" applyAlignment="0" applyProtection="0"/>
    <xf numFmtId="0" fontId="3" fillId="0" borderId="1" applyNumberFormat="0" applyFill="0" applyAlignment="0" applyProtection="0"/>
    <xf numFmtId="0" fontId="16" fillId="0" borderId="0"/>
    <xf numFmtId="43" fontId="16" fillId="0" borderId="0" applyFont="0" applyFill="0" applyBorder="0" applyAlignment="0" applyProtection="0"/>
    <xf numFmtId="0" fontId="23" fillId="0" borderId="0" applyNumberFormat="0" applyFill="0" applyBorder="0" applyAlignment="0" applyProtection="0"/>
    <xf numFmtId="43" fontId="2" fillId="0" borderId="0" applyFont="0" applyFill="0" applyBorder="0" applyAlignment="0" applyProtection="0"/>
  </cellStyleXfs>
  <cellXfs count="340">
    <xf numFmtId="0" fontId="0" fillId="0" borderId="0" xfId="0"/>
    <xf numFmtId="0" fontId="0" fillId="0" borderId="0" xfId="0" applyAlignment="1">
      <alignment horizontal="left" vertical="center" wrapText="1"/>
    </xf>
    <xf numFmtId="0" fontId="9" fillId="0" borderId="0" xfId="0" applyFont="1"/>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10" fillId="0" borderId="0" xfId="0" applyFont="1"/>
    <xf numFmtId="0" fontId="10" fillId="0" borderId="2" xfId="0" applyFont="1" applyBorder="1" applyAlignment="1">
      <alignment horizontal="left" vertical="center" wrapText="1"/>
    </xf>
    <xf numFmtId="0" fontId="10" fillId="0" borderId="0" xfId="0" applyFont="1" applyAlignment="1">
      <alignment horizontal="left" vertical="center" wrapText="1"/>
    </xf>
    <xf numFmtId="0" fontId="0" fillId="3" borderId="2" xfId="0" applyFill="1" applyBorder="1" applyAlignment="1">
      <alignment horizontal="left" vertical="center" wrapText="1"/>
    </xf>
    <xf numFmtId="9" fontId="0" fillId="5" borderId="2" xfId="2" applyFont="1" applyFill="1" applyBorder="1" applyAlignment="1">
      <alignment horizontal="left" vertical="center" wrapText="1"/>
    </xf>
    <xf numFmtId="0" fontId="0" fillId="5" borderId="2" xfId="0" applyFill="1" applyBorder="1" applyAlignment="1">
      <alignment horizontal="left" vertical="center" wrapText="1"/>
    </xf>
    <xf numFmtId="0" fontId="9" fillId="0" borderId="0" xfId="0" applyFont="1" applyBorder="1" applyAlignment="1">
      <alignment horizontal="left" vertical="center" wrapText="1"/>
    </xf>
    <xf numFmtId="0" fontId="0" fillId="6" borderId="0" xfId="0" applyFill="1" applyAlignment="1">
      <alignment horizontal="left" vertical="center" wrapText="1"/>
    </xf>
    <xf numFmtId="0" fontId="9" fillId="6" borderId="0" xfId="0" applyFont="1" applyFill="1" applyAlignment="1">
      <alignment horizontal="left" vertical="center" wrapText="1"/>
    </xf>
    <xf numFmtId="0" fontId="10" fillId="6" borderId="0" xfId="0" applyFont="1" applyFill="1" applyAlignment="1">
      <alignment horizontal="left" vertical="center" wrapText="1"/>
    </xf>
    <xf numFmtId="0" fontId="9" fillId="6" borderId="0" xfId="0" applyFont="1" applyFill="1" applyAlignment="1">
      <alignment wrapText="1"/>
    </xf>
    <xf numFmtId="0" fontId="9" fillId="6" borderId="0" xfId="0" applyFont="1" applyFill="1"/>
    <xf numFmtId="0" fontId="10" fillId="6" borderId="0" xfId="0" applyFont="1" applyFill="1"/>
    <xf numFmtId="0" fontId="0" fillId="0" borderId="0" xfId="0" applyFill="1" applyAlignment="1">
      <alignment horizontal="left"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10" borderId="0" xfId="0" applyFill="1"/>
    <xf numFmtId="0" fontId="0" fillId="11" borderId="0" xfId="0" applyFill="1"/>
    <xf numFmtId="0" fontId="14" fillId="10" borderId="0" xfId="0" applyFont="1" applyFill="1" applyAlignment="1">
      <alignment vertical="center"/>
    </xf>
    <xf numFmtId="0" fontId="17" fillId="0" borderId="0" xfId="0" applyFont="1"/>
    <xf numFmtId="0" fontId="18" fillId="0" borderId="0" xfId="0" applyFont="1"/>
    <xf numFmtId="0" fontId="18" fillId="0" borderId="0" xfId="0" applyFont="1" applyAlignment="1">
      <alignment horizontal="center"/>
    </xf>
    <xf numFmtId="0" fontId="19" fillId="0" borderId="0" xfId="0" applyFont="1"/>
    <xf numFmtId="0" fontId="19" fillId="0" borderId="0" xfId="0" applyFont="1" applyAlignment="1">
      <alignment horizontal="center"/>
    </xf>
    <xf numFmtId="0" fontId="20" fillId="0" borderId="0" xfId="0" applyFont="1"/>
    <xf numFmtId="0" fontId="21" fillId="0" borderId="0" xfId="0" applyFont="1"/>
    <xf numFmtId="0" fontId="21" fillId="0" borderId="0" xfId="0" applyFont="1" applyAlignment="1">
      <alignment horizontal="center"/>
    </xf>
    <xf numFmtId="0" fontId="0" fillId="12" borderId="2" xfId="0" applyFill="1" applyBorder="1" applyProtection="1">
      <protection hidden="1"/>
    </xf>
    <xf numFmtId="0" fontId="0" fillId="14" borderId="0" xfId="0" applyFill="1"/>
    <xf numFmtId="0" fontId="0" fillId="4" borderId="2" xfId="0" applyFill="1" applyBorder="1" applyAlignment="1" applyProtection="1">
      <alignment horizontal="center" vertical="center" wrapText="1"/>
      <protection locked="0"/>
    </xf>
    <xf numFmtId="0" fontId="0" fillId="3" borderId="2" xfId="0" applyFill="1" applyBorder="1" applyProtection="1">
      <protection hidden="1"/>
    </xf>
    <xf numFmtId="0" fontId="0" fillId="4" borderId="2" xfId="0" applyFill="1" applyBorder="1" applyProtection="1">
      <protection hidden="1"/>
    </xf>
    <xf numFmtId="0" fontId="10" fillId="11" borderId="0" xfId="0" applyFont="1" applyFill="1"/>
    <xf numFmtId="0" fontId="14" fillId="10" borderId="0" xfId="0" applyFont="1" applyFill="1" applyAlignment="1">
      <alignment vertical="center" wrapText="1"/>
    </xf>
    <xf numFmtId="0" fontId="17" fillId="5" borderId="0" xfId="0" applyFont="1" applyFill="1"/>
    <xf numFmtId="0" fontId="18" fillId="5" borderId="0" xfId="0" applyFont="1" applyFill="1"/>
    <xf numFmtId="0" fontId="18" fillId="5" borderId="0" xfId="0" applyFont="1" applyFill="1" applyAlignment="1">
      <alignment horizontal="center"/>
    </xf>
    <xf numFmtId="0" fontId="19" fillId="5" borderId="0" xfId="0" applyFont="1" applyFill="1"/>
    <xf numFmtId="0" fontId="25" fillId="15" borderId="27" xfId="0" applyFont="1" applyFill="1" applyBorder="1"/>
    <xf numFmtId="0" fontId="26" fillId="15" borderId="27" xfId="0" applyFont="1" applyFill="1" applyBorder="1"/>
    <xf numFmtId="0" fontId="26" fillId="15" borderId="27" xfId="0" applyFont="1" applyFill="1" applyBorder="1" applyAlignment="1">
      <alignment horizontal="center"/>
    </xf>
    <xf numFmtId="0" fontId="10" fillId="10" borderId="0" xfId="0" applyFont="1" applyFill="1"/>
    <xf numFmtId="0" fontId="0" fillId="0" borderId="2" xfId="0" applyBorder="1"/>
    <xf numFmtId="0" fontId="9"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9" fillId="0" borderId="0" xfId="0" applyFont="1" applyFill="1" applyAlignment="1">
      <alignment horizontal="left" vertical="center" wrapText="1"/>
    </xf>
    <xf numFmtId="0" fontId="7" fillId="0" borderId="0" xfId="0" applyFont="1" applyFill="1" applyAlignment="1">
      <alignment horizontal="left" vertical="center" wrapText="1"/>
    </xf>
    <xf numFmtId="0" fontId="29" fillId="0" borderId="2" xfId="0" applyFont="1" applyFill="1" applyBorder="1" applyAlignment="1">
      <alignment horizontal="left" vertical="center" wrapText="1"/>
    </xf>
    <xf numFmtId="0" fontId="10" fillId="0" borderId="17" xfId="0" applyFont="1" applyBorder="1" applyAlignment="1">
      <alignment horizontal="left" vertical="center" wrapText="1"/>
    </xf>
    <xf numFmtId="0" fontId="7" fillId="0" borderId="2" xfId="0" applyFont="1" applyBorder="1" applyAlignment="1">
      <alignment horizontal="left" vertical="center" wrapText="1" indent="5"/>
    </xf>
    <xf numFmtId="0" fontId="7" fillId="0" borderId="0" xfId="0" applyFont="1" applyBorder="1" applyAlignment="1">
      <alignment horizontal="left" vertical="center" wrapText="1" indent="5"/>
    </xf>
    <xf numFmtId="0" fontId="9" fillId="5" borderId="2"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7" fillId="0" borderId="0" xfId="0" applyFont="1" applyFill="1" applyBorder="1" applyAlignment="1">
      <alignment horizontal="left" vertical="center" wrapText="1" indent="5"/>
    </xf>
    <xf numFmtId="0" fontId="0" fillId="5" borderId="2" xfId="0" applyFill="1" applyBorder="1" applyAlignment="1">
      <alignment horizontal="center" vertical="center" wrapText="1"/>
    </xf>
    <xf numFmtId="0" fontId="0" fillId="0" borderId="0" xfId="0" applyAlignment="1">
      <alignment horizontal="center"/>
    </xf>
    <xf numFmtId="0" fontId="0" fillId="5" borderId="0" xfId="0" applyFill="1" applyBorder="1" applyAlignment="1">
      <alignment horizontal="center" vertical="center" wrapText="1"/>
    </xf>
    <xf numFmtId="0" fontId="0" fillId="6" borderId="0" xfId="0" applyFill="1" applyAlignment="1">
      <alignment horizontal="center" vertical="center" wrapText="1"/>
    </xf>
    <xf numFmtId="0" fontId="0" fillId="5" borderId="2" xfId="0" applyNumberFormat="1" applyFill="1" applyBorder="1" applyAlignment="1">
      <alignment horizontal="center" vertical="center" wrapText="1"/>
    </xf>
    <xf numFmtId="0" fontId="0" fillId="5" borderId="0" xfId="0" applyFill="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32" fillId="9" borderId="0" xfId="0" applyFont="1" applyFill="1" applyAlignment="1">
      <alignment vertical="center"/>
    </xf>
    <xf numFmtId="0" fontId="32" fillId="9" borderId="0" xfId="0" applyFont="1" applyFill="1" applyAlignment="1">
      <alignment vertical="center" wrapText="1"/>
    </xf>
    <xf numFmtId="0" fontId="17" fillId="0" borderId="0" xfId="0" applyFont="1" applyAlignment="1">
      <alignment vertical="center"/>
    </xf>
    <xf numFmtId="0" fontId="32" fillId="2" borderId="0" xfId="0" applyFont="1" applyFill="1" applyAlignment="1">
      <alignment vertical="center"/>
    </xf>
    <xf numFmtId="0" fontId="32" fillId="2" borderId="0" xfId="0" applyFont="1" applyFill="1" applyAlignment="1">
      <alignment vertical="center" wrapText="1"/>
    </xf>
    <xf numFmtId="0" fontId="28" fillId="10" borderId="0" xfId="0" applyFont="1" applyFill="1" applyAlignment="1">
      <alignment vertical="center" wrapText="1"/>
    </xf>
    <xf numFmtId="0" fontId="0" fillId="11" borderId="0" xfId="0" applyFill="1" applyAlignment="1">
      <alignment horizontal="center"/>
    </xf>
    <xf numFmtId="0" fontId="0" fillId="0" borderId="0" xfId="0" applyBorder="1" applyAlignment="1">
      <alignment horizontal="left" vertical="center" wrapText="1" indent="5"/>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0" fontId="0" fillId="0" borderId="0" xfId="0" applyAlignment="1">
      <alignment horizontal="left" indent="5"/>
    </xf>
    <xf numFmtId="0" fontId="0" fillId="14" borderId="0" xfId="0" applyFill="1" applyAlignment="1">
      <alignment horizontal="center" vertical="center"/>
    </xf>
    <xf numFmtId="0" fontId="0" fillId="14" borderId="0" xfId="0" applyFill="1" applyBorder="1" applyAlignment="1">
      <alignment horizontal="left" vertical="center" wrapText="1"/>
    </xf>
    <xf numFmtId="0" fontId="29" fillId="14" borderId="0" xfId="0" applyFont="1" applyFill="1" applyBorder="1" applyAlignment="1">
      <alignment horizontal="left" vertical="center" wrapText="1"/>
    </xf>
    <xf numFmtId="0" fontId="0" fillId="14" borderId="0" xfId="0" applyFill="1" applyBorder="1" applyAlignment="1">
      <alignment horizontal="center" vertical="center" wrapText="1"/>
    </xf>
    <xf numFmtId="9" fontId="0" fillId="14" borderId="0" xfId="2" applyFont="1" applyFill="1" applyBorder="1"/>
    <xf numFmtId="0" fontId="7" fillId="14" borderId="0" xfId="0" applyFont="1" applyFill="1" applyBorder="1" applyAlignment="1">
      <alignment horizontal="center"/>
    </xf>
    <xf numFmtId="0" fontId="12" fillId="14" borderId="0" xfId="3" applyFont="1" applyFill="1" applyBorder="1" applyAlignment="1">
      <alignment horizontal="center" vertical="center"/>
    </xf>
    <xf numFmtId="0" fontId="29" fillId="6" borderId="0" xfId="0" applyFont="1" applyFill="1" applyAlignment="1">
      <alignment wrapText="1"/>
    </xf>
    <xf numFmtId="0" fontId="6" fillId="14" borderId="0" xfId="0" applyFont="1" applyFill="1" applyBorder="1"/>
    <xf numFmtId="0" fontId="4" fillId="14" borderId="0" xfId="0" applyFont="1" applyFill="1" applyBorder="1"/>
    <xf numFmtId="0" fontId="9" fillId="14" borderId="0" xfId="0" applyFont="1" applyFill="1"/>
    <xf numFmtId="0" fontId="7" fillId="14" borderId="0" xfId="0" applyFont="1" applyFill="1" applyBorder="1"/>
    <xf numFmtId="0" fontId="10" fillId="14" borderId="0" xfId="0" applyFont="1" applyFill="1"/>
    <xf numFmtId="0" fontId="12" fillId="11" borderId="0" xfId="3" applyFont="1" applyFill="1" applyBorder="1" applyAlignment="1">
      <alignment horizontal="center" vertical="center"/>
    </xf>
    <xf numFmtId="0" fontId="34" fillId="8" borderId="28" xfId="3" applyFont="1" applyFill="1" applyBorder="1" applyAlignment="1">
      <alignment horizontal="center" vertical="center"/>
    </xf>
    <xf numFmtId="0" fontId="34" fillId="8" borderId="4" xfId="3" applyFont="1" applyFill="1" applyBorder="1" applyAlignment="1">
      <alignment horizontal="center" vertical="center"/>
    </xf>
    <xf numFmtId="0" fontId="34" fillId="8" borderId="7" xfId="0" applyFont="1" applyFill="1" applyBorder="1" applyAlignment="1">
      <alignment horizontal="center" vertical="center" wrapText="1"/>
    </xf>
    <xf numFmtId="0" fontId="34" fillId="8" borderId="9" xfId="0" applyFont="1" applyFill="1" applyBorder="1" applyAlignment="1">
      <alignment horizontal="center" vertical="center" wrapText="1"/>
    </xf>
    <xf numFmtId="0" fontId="34" fillId="8" borderId="8"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10" fillId="18" borderId="3" xfId="0" applyNumberFormat="1" applyFont="1" applyFill="1" applyBorder="1" applyAlignment="1">
      <alignment horizontal="center"/>
    </xf>
    <xf numFmtId="0" fontId="10" fillId="18" borderId="28" xfId="0" applyFont="1" applyFill="1" applyBorder="1" applyAlignment="1">
      <alignment horizontal="center"/>
    </xf>
    <xf numFmtId="9" fontId="10" fillId="18" borderId="4" xfId="0" applyNumberFormat="1" applyFont="1" applyFill="1" applyBorder="1" applyAlignment="1">
      <alignment horizontal="center"/>
    </xf>
    <xf numFmtId="0" fontId="10" fillId="18" borderId="5" xfId="0" applyNumberFormat="1" applyFont="1" applyFill="1" applyBorder="1" applyAlignment="1">
      <alignment horizontal="center"/>
    </xf>
    <xf numFmtId="0" fontId="10" fillId="18" borderId="0" xfId="0" applyFont="1" applyFill="1" applyBorder="1" applyAlignment="1">
      <alignment horizontal="center"/>
    </xf>
    <xf numFmtId="9" fontId="10" fillId="18" borderId="6" xfId="0" applyNumberFormat="1" applyFont="1" applyFill="1" applyBorder="1" applyAlignment="1">
      <alignment horizontal="center"/>
    </xf>
    <xf numFmtId="0" fontId="10" fillId="18" borderId="7" xfId="0" applyNumberFormat="1" applyFont="1" applyFill="1" applyBorder="1" applyAlignment="1">
      <alignment horizontal="center"/>
    </xf>
    <xf numFmtId="0" fontId="10" fillId="18" borderId="9" xfId="0" applyFont="1" applyFill="1" applyBorder="1" applyAlignment="1">
      <alignment horizontal="center"/>
    </xf>
    <xf numFmtId="0" fontId="10" fillId="18" borderId="8" xfId="0" applyFont="1" applyFill="1" applyBorder="1" applyAlignment="1">
      <alignment horizontal="center"/>
    </xf>
    <xf numFmtId="0" fontId="10" fillId="18" borderId="30" xfId="0" applyFont="1" applyFill="1" applyBorder="1" applyAlignment="1">
      <alignment horizontal="center"/>
    </xf>
    <xf numFmtId="0" fontId="10" fillId="18" borderId="19" xfId="0" applyFont="1" applyFill="1" applyBorder="1" applyAlignment="1">
      <alignment horizontal="center"/>
    </xf>
    <xf numFmtId="0" fontId="10" fillId="18" borderId="29" xfId="0" applyFont="1" applyFill="1" applyBorder="1" applyAlignment="1">
      <alignment horizontal="center"/>
    </xf>
    <xf numFmtId="0" fontId="0" fillId="14" borderId="0" xfId="0" applyFill="1" applyAlignment="1">
      <alignment horizontal="center"/>
    </xf>
    <xf numFmtId="0" fontId="33" fillId="14" borderId="0" xfId="0" applyFont="1" applyFill="1" applyAlignment="1">
      <alignment vertical="center"/>
    </xf>
    <xf numFmtId="0" fontId="10" fillId="14" borderId="0" xfId="0" applyFont="1" applyFill="1" applyAlignment="1">
      <alignment horizontal="left" vertical="center" wrapText="1"/>
    </xf>
    <xf numFmtId="0" fontId="29" fillId="14" borderId="0" xfId="0" applyFont="1" applyFill="1" applyAlignment="1">
      <alignment horizontal="left" vertical="center" wrapText="1"/>
    </xf>
    <xf numFmtId="0" fontId="7" fillId="14" borderId="0" xfId="0" applyFont="1" applyFill="1" applyAlignment="1">
      <alignment horizontal="left" vertical="center" wrapText="1"/>
    </xf>
    <xf numFmtId="0" fontId="17" fillId="14" borderId="0" xfId="0" applyFont="1" applyFill="1" applyAlignment="1">
      <alignment vertical="center"/>
    </xf>
    <xf numFmtId="0" fontId="0" fillId="14" borderId="0" xfId="0" applyFill="1" applyAlignment="1">
      <alignment horizontal="left" vertical="center" wrapText="1"/>
    </xf>
    <xf numFmtId="0" fontId="0" fillId="10" borderId="0" xfId="0" applyFill="1" applyBorder="1" applyAlignment="1">
      <alignment horizontal="center" vertical="center"/>
    </xf>
    <xf numFmtId="0" fontId="0" fillId="11" borderId="0" xfId="0" applyFill="1" applyAlignment="1">
      <alignment horizontal="center" vertical="center"/>
    </xf>
    <xf numFmtId="0" fontId="0" fillId="0" borderId="0" xfId="0" applyAlignment="1">
      <alignment horizontal="center" vertical="center" wrapText="1"/>
    </xf>
    <xf numFmtId="0" fontId="7" fillId="0" borderId="0" xfId="0"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10" borderId="0" xfId="0" applyFill="1" applyAlignment="1">
      <alignment horizontal="center" vertical="center"/>
    </xf>
    <xf numFmtId="0" fontId="35" fillId="0" borderId="0" xfId="0" applyFont="1" applyBorder="1" applyAlignment="1">
      <alignment horizontal="right"/>
    </xf>
    <xf numFmtId="0" fontId="24" fillId="7" borderId="0" xfId="0" applyFont="1" applyFill="1" applyBorder="1" applyAlignment="1">
      <alignment horizontal="right"/>
    </xf>
    <xf numFmtId="9" fontId="35" fillId="5" borderId="0" xfId="2" applyFont="1" applyFill="1" applyBorder="1" applyAlignment="1">
      <alignment horizontal="right"/>
    </xf>
    <xf numFmtId="9" fontId="0" fillId="5" borderId="2" xfId="0" applyNumberFormat="1" applyFill="1" applyBorder="1" applyAlignment="1">
      <alignment horizontal="left" vertical="center" wrapText="1"/>
    </xf>
    <xf numFmtId="0" fontId="0" fillId="0" borderId="20" xfId="0" applyBorder="1" applyAlignment="1">
      <alignment horizontal="center" vertical="center" wrapText="1"/>
    </xf>
    <xf numFmtId="0" fontId="0" fillId="5" borderId="20" xfId="0" applyFill="1" applyBorder="1" applyAlignment="1">
      <alignment horizontal="center" vertical="center" wrapText="1"/>
    </xf>
    <xf numFmtId="0" fontId="0" fillId="6" borderId="0" xfId="0" applyFill="1" applyBorder="1" applyAlignment="1">
      <alignment horizontal="center" vertical="center"/>
    </xf>
    <xf numFmtId="0" fontId="0" fillId="6" borderId="0" xfId="0" applyFill="1" applyBorder="1" applyAlignment="1">
      <alignment horizontal="center" vertical="center" wrapText="1"/>
    </xf>
    <xf numFmtId="0" fontId="0" fillId="5" borderId="13" xfId="0" applyFill="1" applyBorder="1" applyAlignment="1">
      <alignment horizontal="center" vertical="center" wrapText="1"/>
    </xf>
    <xf numFmtId="0" fontId="0" fillId="0" borderId="13" xfId="0" applyBorder="1" applyAlignment="1">
      <alignment horizontal="center" vertical="center"/>
    </xf>
    <xf numFmtId="0" fontId="0" fillId="0" borderId="20" xfId="0" applyBorder="1" applyAlignment="1">
      <alignment horizontal="left" vertical="center" wrapText="1"/>
    </xf>
    <xf numFmtId="0" fontId="0" fillId="3" borderId="20" xfId="0" applyFill="1" applyBorder="1" applyAlignment="1">
      <alignment horizontal="left" vertical="center" wrapText="1"/>
    </xf>
    <xf numFmtId="0" fontId="32" fillId="2" borderId="0" xfId="0" applyFont="1" applyFill="1" applyBorder="1" applyAlignment="1">
      <alignment horizontal="center" vertical="center"/>
    </xf>
    <xf numFmtId="0" fontId="32" fillId="9" borderId="0" xfId="0" applyFont="1" applyFill="1" applyBorder="1" applyAlignment="1">
      <alignment horizontal="center" vertical="center"/>
    </xf>
    <xf numFmtId="0" fontId="32" fillId="9" borderId="0" xfId="0" applyFont="1" applyFill="1" applyBorder="1" applyAlignment="1">
      <alignment vertical="center"/>
    </xf>
    <xf numFmtId="0" fontId="32" fillId="2" borderId="0" xfId="0" applyFont="1" applyFill="1" applyBorder="1" applyAlignment="1">
      <alignment horizontal="center" vertical="center" wrapText="1"/>
    </xf>
    <xf numFmtId="0" fontId="32" fillId="9" borderId="0" xfId="0" applyFont="1" applyFill="1" applyBorder="1" applyAlignment="1">
      <alignment horizontal="center" vertical="center" wrapText="1"/>
    </xf>
    <xf numFmtId="0" fontId="27" fillId="0" borderId="0" xfId="0" applyFont="1" applyBorder="1" applyAlignment="1">
      <alignment horizontal="center" vertical="center"/>
    </xf>
    <xf numFmtId="0" fontId="24" fillId="7" borderId="0" xfId="0" applyFont="1" applyFill="1" applyBorder="1" applyAlignment="1">
      <alignment horizontal="center" vertical="center"/>
    </xf>
    <xf numFmtId="9" fontId="35" fillId="5" borderId="0" xfId="2" applyFont="1" applyFill="1" applyBorder="1" applyAlignment="1">
      <alignment horizontal="center" vertical="center"/>
    </xf>
    <xf numFmtId="0" fontId="12" fillId="11" borderId="0" xfId="3" applyFont="1" applyFill="1" applyBorder="1" applyAlignment="1">
      <alignment horizontal="left" vertical="center"/>
    </xf>
    <xf numFmtId="0" fontId="12" fillId="14" borderId="0" xfId="3" applyFont="1" applyFill="1" applyBorder="1" applyAlignment="1">
      <alignment horizontal="left" vertical="center"/>
    </xf>
    <xf numFmtId="0" fontId="0" fillId="14" borderId="0" xfId="0" applyFill="1" applyAlignment="1">
      <alignment horizontal="left"/>
    </xf>
    <xf numFmtId="0" fontId="32" fillId="2" borderId="0" xfId="0" applyFont="1" applyFill="1" applyBorder="1" applyAlignment="1">
      <alignment horizontal="left" vertical="center" wrapText="1"/>
    </xf>
    <xf numFmtId="0" fontId="32" fillId="9" borderId="0" xfId="0" applyFont="1" applyFill="1" applyBorder="1" applyAlignment="1">
      <alignment horizontal="left" vertical="center" wrapText="1"/>
    </xf>
    <xf numFmtId="0" fontId="0" fillId="6" borderId="0" xfId="0" applyFill="1" applyBorder="1" applyAlignment="1">
      <alignment horizontal="left"/>
    </xf>
    <xf numFmtId="0" fontId="0" fillId="0" borderId="2" xfId="0" applyBorder="1" applyAlignment="1">
      <alignment horizontal="left"/>
    </xf>
    <xf numFmtId="0" fontId="0" fillId="0" borderId="0" xfId="0" applyAlignment="1">
      <alignment horizontal="left"/>
    </xf>
    <xf numFmtId="0" fontId="0" fillId="11" borderId="0" xfId="0" applyFill="1" applyAlignment="1">
      <alignment horizontal="left"/>
    </xf>
    <xf numFmtId="0" fontId="0" fillId="14" borderId="0" xfId="0" applyFill="1" applyAlignment="1">
      <alignment horizontal="center" vertical="center" wrapText="1"/>
    </xf>
    <xf numFmtId="0" fontId="9" fillId="14" borderId="0" xfId="0" applyFont="1" applyFill="1" applyBorder="1" applyAlignment="1">
      <alignment horizontal="left" vertical="center" wrapText="1"/>
    </xf>
    <xf numFmtId="0" fontId="10" fillId="14" borderId="0" xfId="0" applyFont="1" applyFill="1" applyBorder="1" applyAlignment="1">
      <alignment horizontal="left" vertical="center" wrapText="1"/>
    </xf>
    <xf numFmtId="0" fontId="0" fillId="5" borderId="13" xfId="0" applyNumberFormat="1" applyFill="1" applyBorder="1" applyAlignment="1">
      <alignment horizontal="center" vertical="center" wrapText="1"/>
    </xf>
    <xf numFmtId="0" fontId="0" fillId="0" borderId="0" xfId="0" applyFill="1"/>
    <xf numFmtId="0" fontId="13" fillId="0" borderId="0" xfId="0" applyFont="1" applyFill="1" applyBorder="1" applyAlignment="1">
      <alignment vertical="center" wrapText="1"/>
    </xf>
    <xf numFmtId="0" fontId="28" fillId="0" borderId="0" xfId="0" applyFont="1" applyFill="1" applyAlignment="1">
      <alignment vertical="center" wrapText="1"/>
    </xf>
    <xf numFmtId="0" fontId="34" fillId="14" borderId="0" xfId="3" applyFont="1" applyFill="1" applyBorder="1" applyAlignment="1">
      <alignment horizontal="center" vertical="center"/>
    </xf>
    <xf numFmtId="0" fontId="34" fillId="14" borderId="0" xfId="0" applyFont="1" applyFill="1" applyBorder="1" applyAlignment="1">
      <alignment horizontal="center" vertical="center" wrapText="1"/>
    </xf>
    <xf numFmtId="0" fontId="10" fillId="14" borderId="0" xfId="0" applyFont="1" applyFill="1" applyBorder="1" applyAlignment="1">
      <alignment horizontal="center"/>
    </xf>
    <xf numFmtId="0" fontId="0" fillId="6" borderId="2" xfId="0" applyFill="1" applyBorder="1" applyAlignment="1">
      <alignment horizontal="center" vertical="center" wrapText="1"/>
    </xf>
    <xf numFmtId="0" fontId="5" fillId="14" borderId="0" xfId="0" applyFont="1" applyFill="1"/>
    <xf numFmtId="0" fontId="42" fillId="14" borderId="0" xfId="0" applyFont="1" applyFill="1"/>
    <xf numFmtId="0" fontId="5" fillId="0" borderId="0" xfId="0" applyFont="1"/>
    <xf numFmtId="0" fontId="0" fillId="6" borderId="35" xfId="0" applyFill="1" applyBorder="1" applyAlignment="1">
      <alignment horizontal="center" vertical="center" wrapText="1"/>
    </xf>
    <xf numFmtId="0" fontId="32" fillId="2" borderId="40"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45" xfId="0" applyFill="1" applyBorder="1" applyAlignment="1">
      <alignment horizontal="center" vertical="center" wrapText="1"/>
    </xf>
    <xf numFmtId="0" fontId="5" fillId="5" borderId="44" xfId="0" applyFont="1" applyFill="1" applyBorder="1" applyAlignment="1">
      <alignment horizontal="center" vertical="center" wrapText="1"/>
    </xf>
    <xf numFmtId="0" fontId="32" fillId="2" borderId="33" xfId="0" applyFont="1" applyFill="1" applyBorder="1" applyAlignment="1">
      <alignment horizontal="center" vertical="center"/>
    </xf>
    <xf numFmtId="165" fontId="7" fillId="6" borderId="46" xfId="7" applyNumberFormat="1" applyFont="1" applyFill="1" applyBorder="1"/>
    <xf numFmtId="165" fontId="7" fillId="6" borderId="46" xfId="7" applyNumberFormat="1" applyFont="1" applyFill="1" applyBorder="1" applyAlignment="1">
      <alignment horizontal="left" vertical="center" wrapText="1"/>
    </xf>
    <xf numFmtId="165" fontId="7" fillId="6" borderId="47" xfId="7" applyNumberFormat="1" applyFont="1" applyFill="1" applyBorder="1" applyAlignment="1">
      <alignment horizontal="left" vertical="center" wrapText="1"/>
    </xf>
    <xf numFmtId="165" fontId="41" fillId="0" borderId="33" xfId="7" applyNumberFormat="1"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indent="5"/>
    </xf>
    <xf numFmtId="0" fontId="0" fillId="3" borderId="2" xfId="0" applyFill="1" applyBorder="1" applyAlignment="1" applyProtection="1">
      <alignment horizontal="left" vertical="center" wrapText="1"/>
      <protection locked="0"/>
    </xf>
    <xf numFmtId="0" fontId="0" fillId="0" borderId="2" xfId="0" applyBorder="1" applyAlignment="1" applyProtection="1">
      <alignment horizontal="left"/>
      <protection locked="0"/>
    </xf>
    <xf numFmtId="9" fontId="0" fillId="4" borderId="2" xfId="2" applyFont="1" applyFill="1" applyBorder="1" applyAlignment="1" applyProtection="1">
      <alignment horizontal="left" vertical="center" wrapText="1"/>
      <protection locked="0"/>
    </xf>
    <xf numFmtId="0" fontId="0" fillId="3" borderId="2"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0" fillId="3" borderId="0" xfId="0" applyFill="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165" fontId="7" fillId="6" borderId="49" xfId="7" applyNumberFormat="1" applyFont="1" applyFill="1" applyBorder="1" applyAlignment="1">
      <alignment horizontal="left" vertical="center" wrapText="1"/>
    </xf>
    <xf numFmtId="0" fontId="0" fillId="14" borderId="0" xfId="0" applyFill="1" applyProtection="1"/>
    <xf numFmtId="0" fontId="5" fillId="14" borderId="2" xfId="0" applyFont="1" applyFill="1" applyBorder="1" applyProtection="1"/>
    <xf numFmtId="0" fontId="5" fillId="14" borderId="2" xfId="0" applyFont="1" applyFill="1" applyBorder="1" applyAlignment="1" applyProtection="1">
      <alignment wrapText="1"/>
    </xf>
    <xf numFmtId="0" fontId="30" fillId="14" borderId="0" xfId="0" applyFont="1" applyFill="1" applyProtection="1"/>
    <xf numFmtId="0" fontId="0" fillId="0" borderId="0" xfId="0" applyProtection="1"/>
    <xf numFmtId="0" fontId="0" fillId="14" borderId="2" xfId="0" applyFill="1" applyBorder="1" applyProtection="1"/>
    <xf numFmtId="0" fontId="0" fillId="14" borderId="2" xfId="0" applyFill="1" applyBorder="1" applyAlignment="1" applyProtection="1">
      <alignment horizontal="center"/>
    </xf>
    <xf numFmtId="0" fontId="31" fillId="14" borderId="0" xfId="0" applyFont="1" applyFill="1" applyProtection="1"/>
    <xf numFmtId="0" fontId="0" fillId="13" borderId="2" xfId="0" applyFill="1" applyBorder="1" applyAlignment="1" applyProtection="1">
      <alignment vertical="center"/>
    </xf>
    <xf numFmtId="0" fontId="0" fillId="13" borderId="11" xfId="0" applyFill="1" applyBorder="1" applyAlignment="1" applyProtection="1">
      <alignment vertical="center"/>
    </xf>
    <xf numFmtId="0" fontId="7" fillId="13" borderId="2" xfId="0" applyFont="1" applyFill="1" applyBorder="1" applyAlignment="1" applyProtection="1">
      <alignment vertical="center"/>
    </xf>
    <xf numFmtId="0" fontId="22" fillId="17" borderId="11" xfId="0" applyFont="1" applyFill="1" applyBorder="1" applyAlignment="1" applyProtection="1">
      <alignment horizontal="left" vertical="center"/>
    </xf>
    <xf numFmtId="0" fontId="22" fillId="17" borderId="12" xfId="0" applyFont="1" applyFill="1" applyBorder="1" applyAlignment="1" applyProtection="1">
      <alignment horizontal="left" vertical="center"/>
    </xf>
    <xf numFmtId="0" fontId="22" fillId="17" borderId="13" xfId="0" applyFont="1" applyFill="1" applyBorder="1" applyAlignment="1" applyProtection="1">
      <alignment horizontal="left" vertical="center"/>
    </xf>
    <xf numFmtId="0" fontId="5" fillId="13" borderId="2" xfId="0" applyFont="1" applyFill="1" applyBorder="1" applyAlignment="1" applyProtection="1">
      <alignment horizontal="center" vertical="center"/>
    </xf>
    <xf numFmtId="0" fontId="0" fillId="13" borderId="2" xfId="0" applyFill="1" applyBorder="1" applyAlignment="1" applyProtection="1">
      <alignment horizontal="center" vertical="center"/>
    </xf>
    <xf numFmtId="0" fontId="0" fillId="10" borderId="0" xfId="0" applyFill="1" applyProtection="1"/>
    <xf numFmtId="0" fontId="13" fillId="0" borderId="0" xfId="0" applyFont="1" applyFill="1" applyAlignment="1" applyProtection="1">
      <alignment vertical="center" wrapText="1"/>
    </xf>
    <xf numFmtId="0" fontId="14" fillId="10" borderId="0" xfId="0" applyFont="1" applyFill="1" applyAlignment="1" applyProtection="1">
      <alignment vertical="center"/>
    </xf>
    <xf numFmtId="0" fontId="10" fillId="10" borderId="0" xfId="0" applyFont="1" applyFill="1" applyProtection="1"/>
    <xf numFmtId="0" fontId="0" fillId="11" borderId="0" xfId="0" applyFill="1" applyProtection="1"/>
    <xf numFmtId="0" fontId="0" fillId="0" borderId="0" xfId="0" applyFill="1" applyBorder="1" applyProtection="1"/>
    <xf numFmtId="0" fontId="10" fillId="11" borderId="0" xfId="0" applyFont="1" applyFill="1" applyProtection="1"/>
    <xf numFmtId="0" fontId="0" fillId="0" borderId="2" xfId="0" applyBorder="1" applyAlignment="1">
      <alignment horizontal="left" vertical="top" wrapText="1"/>
    </xf>
    <xf numFmtId="0" fontId="0" fillId="14" borderId="15" xfId="0" applyFill="1" applyBorder="1" applyAlignment="1">
      <alignment horizontal="left" wrapText="1"/>
    </xf>
    <xf numFmtId="0" fontId="0" fillId="14" borderId="22" xfId="0" applyFill="1" applyBorder="1" applyAlignment="1">
      <alignment horizontal="left" wrapText="1"/>
    </xf>
    <xf numFmtId="0" fontId="28" fillId="10" borderId="0" xfId="0" applyFont="1" applyFill="1" applyAlignment="1">
      <alignment horizontal="center" vertical="center" wrapText="1"/>
    </xf>
    <xf numFmtId="0" fontId="5" fillId="17" borderId="11" xfId="0" applyFont="1" applyFill="1" applyBorder="1" applyAlignment="1">
      <alignment horizontal="left"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38" fillId="10" borderId="24" xfId="0" applyFont="1" applyFill="1" applyBorder="1" applyAlignment="1" applyProtection="1">
      <alignment horizontal="center" vertical="center"/>
      <protection hidden="1"/>
    </xf>
    <xf numFmtId="0" fontId="38" fillId="10" borderId="25" xfId="0" applyFont="1" applyFill="1" applyBorder="1" applyAlignment="1" applyProtection="1">
      <alignment horizontal="center" vertical="center"/>
      <protection hidden="1"/>
    </xf>
    <xf numFmtId="0" fontId="38" fillId="10" borderId="26" xfId="0" applyFont="1" applyFill="1" applyBorder="1" applyAlignment="1" applyProtection="1">
      <alignment horizontal="center" vertical="center"/>
      <protection hidden="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5" fillId="17" borderId="2" xfId="0" applyFont="1" applyFill="1" applyBorder="1" applyAlignment="1">
      <alignment horizontal="left" vertical="center" wrapText="1"/>
    </xf>
    <xf numFmtId="0" fontId="5" fillId="0" borderId="11" xfId="0" applyFont="1" applyBorder="1" applyAlignment="1" applyProtection="1">
      <alignment horizontal="center" wrapText="1"/>
      <protection hidden="1"/>
    </xf>
    <xf numFmtId="0" fontId="5" fillId="0" borderId="13" xfId="0" applyFont="1" applyBorder="1" applyAlignment="1" applyProtection="1">
      <alignment horizontal="center" wrapText="1"/>
      <protection hidden="1"/>
    </xf>
    <xf numFmtId="0" fontId="22" fillId="17" borderId="21" xfId="0" applyFont="1" applyFill="1" applyBorder="1" applyAlignment="1" applyProtection="1">
      <alignment horizontal="left" vertical="center"/>
      <protection hidden="1"/>
    </xf>
    <xf numFmtId="0" fontId="22" fillId="17" borderId="22" xfId="0" applyFont="1" applyFill="1" applyBorder="1" applyAlignment="1" applyProtection="1">
      <alignment horizontal="left" vertical="center"/>
      <protection hidden="1"/>
    </xf>
    <xf numFmtId="0" fontId="22" fillId="17" borderId="23" xfId="0" applyFont="1" applyFill="1" applyBorder="1" applyAlignment="1" applyProtection="1">
      <alignment horizontal="left" vertical="center"/>
      <protection hidden="1"/>
    </xf>
    <xf numFmtId="0" fontId="0" fillId="0" borderId="2" xfId="0" applyBorder="1" applyAlignment="1" applyProtection="1">
      <alignment horizontal="center"/>
      <protection hidden="1"/>
    </xf>
    <xf numFmtId="0" fontId="0" fillId="0" borderId="2" xfId="0" applyBorder="1" applyAlignment="1">
      <alignment horizontal="justify" vertical="center" wrapText="1"/>
    </xf>
    <xf numFmtId="0" fontId="5" fillId="17" borderId="2" xfId="0" applyFont="1" applyFill="1" applyBorder="1" applyAlignment="1">
      <alignment horizontal="left" vertical="center"/>
    </xf>
    <xf numFmtId="0" fontId="5" fillId="0" borderId="11"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0" fillId="4" borderId="11"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3" fontId="0" fillId="16" borderId="11" xfId="0" applyNumberFormat="1" applyFill="1" applyBorder="1" applyAlignment="1" applyProtection="1">
      <alignment horizontal="center" vertical="center" wrapText="1"/>
    </xf>
    <xf numFmtId="3" fontId="0" fillId="16" borderId="12" xfId="0" applyNumberFormat="1" applyFill="1" applyBorder="1" applyAlignment="1" applyProtection="1">
      <alignment horizontal="center" vertical="center" wrapText="1"/>
    </xf>
    <xf numFmtId="3" fontId="0" fillId="16" borderId="13" xfId="0" applyNumberFormat="1" applyFill="1" applyBorder="1" applyAlignment="1" applyProtection="1">
      <alignment horizontal="center" vertical="center" wrapText="1"/>
    </xf>
    <xf numFmtId="0" fontId="38" fillId="10" borderId="24" xfId="0" applyFont="1" applyFill="1" applyBorder="1" applyAlignment="1" applyProtection="1">
      <alignment horizontal="center" vertical="center"/>
    </xf>
    <xf numFmtId="0" fontId="38" fillId="10" borderId="25" xfId="0" applyFont="1" applyFill="1" applyBorder="1" applyAlignment="1" applyProtection="1">
      <alignment horizontal="center" vertical="center"/>
    </xf>
    <xf numFmtId="0" fontId="38" fillId="10" borderId="26" xfId="0" applyFont="1" applyFill="1" applyBorder="1" applyAlignment="1" applyProtection="1">
      <alignment horizontal="center" vertical="center"/>
    </xf>
    <xf numFmtId="0" fontId="22" fillId="17" borderId="21" xfId="0" applyFont="1" applyFill="1" applyBorder="1" applyAlignment="1" applyProtection="1">
      <alignment horizontal="left" vertical="center"/>
    </xf>
    <xf numFmtId="0" fontId="22" fillId="17" borderId="22" xfId="0" applyFont="1" applyFill="1" applyBorder="1" applyAlignment="1" applyProtection="1">
      <alignment horizontal="left" vertical="center"/>
    </xf>
    <xf numFmtId="0" fontId="22" fillId="17" borderId="23" xfId="0" applyFont="1" applyFill="1" applyBorder="1" applyAlignment="1" applyProtection="1">
      <alignment horizontal="left" vertical="center"/>
    </xf>
    <xf numFmtId="0" fontId="43" fillId="4" borderId="11" xfId="0" applyFont="1"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164" fontId="7" fillId="4" borderId="11" xfId="0" applyNumberFormat="1" applyFont="1" applyFill="1" applyBorder="1" applyAlignment="1" applyProtection="1">
      <alignment horizontal="center" vertical="center"/>
      <protection locked="0"/>
    </xf>
    <xf numFmtId="164" fontId="7" fillId="4" borderId="12" xfId="0" applyNumberFormat="1" applyFont="1" applyFill="1" applyBorder="1" applyAlignment="1" applyProtection="1">
      <alignment horizontal="center" vertical="center"/>
      <protection locked="0"/>
    </xf>
    <xf numFmtId="164" fontId="7" fillId="4" borderId="13" xfId="0" applyNumberFormat="1" applyFont="1"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164" fontId="23" fillId="4" borderId="11" xfId="6" applyNumberFormat="1" applyFill="1" applyBorder="1" applyAlignment="1" applyProtection="1">
      <alignment horizontal="center" vertical="center"/>
      <protection locked="0"/>
    </xf>
    <xf numFmtId="0" fontId="0" fillId="13" borderId="10" xfId="0" applyFill="1" applyBorder="1" applyAlignment="1" applyProtection="1">
      <alignment horizontal="left" vertical="center" wrapText="1"/>
    </xf>
    <xf numFmtId="0" fontId="0" fillId="13" borderId="17" xfId="0" applyFill="1" applyBorder="1" applyAlignment="1" applyProtection="1">
      <alignment horizontal="left" vertical="center" wrapText="1"/>
    </xf>
    <xf numFmtId="0" fontId="0" fillId="13" borderId="20" xfId="0" applyFill="1" applyBorder="1" applyAlignment="1" applyProtection="1">
      <alignment horizontal="left" vertical="center" wrapText="1"/>
    </xf>
    <xf numFmtId="49" fontId="7" fillId="4" borderId="14" xfId="0" applyNumberFormat="1" applyFont="1" applyFill="1" applyBorder="1" applyAlignment="1" applyProtection="1">
      <alignment horizontal="left" vertical="center" wrapText="1"/>
      <protection locked="0"/>
    </xf>
    <xf numFmtId="49" fontId="7" fillId="4" borderId="15" xfId="0" applyNumberFormat="1" applyFont="1" applyFill="1" applyBorder="1" applyAlignment="1" applyProtection="1">
      <alignment horizontal="left" vertical="center" wrapText="1"/>
      <protection locked="0"/>
    </xf>
    <xf numFmtId="49" fontId="7" fillId="4" borderId="16" xfId="0" applyNumberFormat="1" applyFont="1" applyFill="1" applyBorder="1" applyAlignment="1" applyProtection="1">
      <alignment horizontal="left" vertical="center" wrapText="1"/>
      <protection locked="0"/>
    </xf>
    <xf numFmtId="49" fontId="7" fillId="4" borderId="18" xfId="0" applyNumberFormat="1" applyFont="1" applyFill="1" applyBorder="1" applyAlignment="1" applyProtection="1">
      <alignment horizontal="left" vertical="center" wrapText="1"/>
      <protection locked="0"/>
    </xf>
    <xf numFmtId="49" fontId="7" fillId="4" borderId="0" xfId="0" applyNumberFormat="1" applyFont="1" applyFill="1" applyBorder="1" applyAlignment="1" applyProtection="1">
      <alignment horizontal="left" vertical="center" wrapText="1"/>
      <protection locked="0"/>
    </xf>
    <xf numFmtId="49" fontId="7" fillId="4" borderId="19" xfId="0" applyNumberFormat="1" applyFont="1" applyFill="1" applyBorder="1" applyAlignment="1" applyProtection="1">
      <alignment horizontal="left" vertical="center" wrapText="1"/>
      <protection locked="0"/>
    </xf>
    <xf numFmtId="49" fontId="7" fillId="4" borderId="21" xfId="0" applyNumberFormat="1" applyFont="1" applyFill="1" applyBorder="1" applyAlignment="1" applyProtection="1">
      <alignment horizontal="left" vertical="center" wrapText="1"/>
      <protection locked="0"/>
    </xf>
    <xf numFmtId="49" fontId="7" fillId="4" borderId="22" xfId="0" applyNumberFormat="1" applyFont="1" applyFill="1" applyBorder="1" applyAlignment="1" applyProtection="1">
      <alignment horizontal="left" vertical="center" wrapText="1"/>
      <protection locked="0"/>
    </xf>
    <xf numFmtId="49" fontId="7" fillId="4" borderId="23" xfId="0" applyNumberFormat="1" applyFont="1" applyFill="1" applyBorder="1" applyAlignment="1" applyProtection="1">
      <alignment horizontal="left" vertical="center" wrapText="1"/>
      <protection locked="0"/>
    </xf>
    <xf numFmtId="0" fontId="5" fillId="13" borderId="11" xfId="0" applyFont="1" applyFill="1" applyBorder="1" applyAlignment="1" applyProtection="1">
      <alignment horizontal="center" vertical="center"/>
    </xf>
    <xf numFmtId="0" fontId="5" fillId="13" borderId="12" xfId="0" applyFont="1" applyFill="1" applyBorder="1" applyAlignment="1" applyProtection="1">
      <alignment horizontal="center" vertical="center"/>
    </xf>
    <xf numFmtId="0" fontId="5" fillId="13" borderId="13" xfId="0" applyFont="1" applyFill="1" applyBorder="1" applyAlignment="1" applyProtection="1">
      <alignment horizontal="center" vertical="center"/>
    </xf>
    <xf numFmtId="0" fontId="0" fillId="4" borderId="12" xfId="0" applyFill="1" applyBorder="1" applyAlignment="1" applyProtection="1">
      <alignment horizontal="center" vertical="center" wrapText="1"/>
      <protection locked="0"/>
    </xf>
    <xf numFmtId="0" fontId="28" fillId="10" borderId="0" xfId="0" applyFont="1" applyFill="1" applyAlignment="1" applyProtection="1">
      <alignment horizontal="center" vertical="center" wrapText="1"/>
    </xf>
    <xf numFmtId="0" fontId="24" fillId="15" borderId="2" xfId="0" applyFont="1" applyFill="1" applyBorder="1" applyAlignment="1" applyProtection="1">
      <alignment horizontal="left" vertical="center" wrapText="1"/>
    </xf>
    <xf numFmtId="0" fontId="0" fillId="6" borderId="22" xfId="0" applyFill="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left" vertical="center" wrapText="1" indent="5"/>
    </xf>
    <xf numFmtId="0" fontId="0" fillId="0" borderId="12" xfId="0" applyBorder="1" applyAlignment="1">
      <alignment horizontal="left" vertical="center" wrapText="1" indent="5"/>
    </xf>
    <xf numFmtId="0" fontId="0" fillId="0" borderId="13" xfId="0" applyBorder="1" applyAlignment="1">
      <alignment horizontal="left" vertical="center" wrapText="1" indent="5"/>
    </xf>
    <xf numFmtId="0" fontId="40" fillId="10" borderId="0" xfId="0" applyFont="1" applyFill="1" applyAlignment="1">
      <alignment horizontal="center" vertical="center" wrapText="1"/>
    </xf>
    <xf numFmtId="0" fontId="0" fillId="5" borderId="11" xfId="0" applyFill="1" applyBorder="1" applyAlignment="1">
      <alignment horizontal="left" vertical="center" wrapText="1" indent="5"/>
    </xf>
    <xf numFmtId="0" fontId="0" fillId="5" borderId="12" xfId="0" applyFill="1" applyBorder="1" applyAlignment="1">
      <alignment horizontal="left" vertical="center" wrapText="1" indent="5"/>
    </xf>
    <xf numFmtId="0" fontId="0" fillId="5" borderId="13" xfId="0" applyFill="1" applyBorder="1" applyAlignment="1">
      <alignment horizontal="left" vertical="center" wrapText="1" indent="5"/>
    </xf>
    <xf numFmtId="0" fontId="7" fillId="0" borderId="11" xfId="0" applyFont="1" applyBorder="1" applyAlignment="1">
      <alignment horizontal="left" vertical="center" wrapText="1" indent="5"/>
    </xf>
    <xf numFmtId="0" fontId="7" fillId="0" borderId="12" xfId="0" applyFont="1" applyBorder="1" applyAlignment="1">
      <alignment horizontal="left" vertical="center" wrapText="1" indent="5"/>
    </xf>
    <xf numFmtId="0" fontId="7" fillId="0" borderId="13" xfId="0" applyFont="1" applyBorder="1" applyAlignment="1">
      <alignment horizontal="left" vertical="center" wrapText="1" indent="5"/>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indent="5"/>
    </xf>
    <xf numFmtId="0" fontId="0" fillId="0" borderId="2" xfId="0" applyBorder="1" applyAlignment="1">
      <alignment horizontal="left" vertical="center" indent="5"/>
    </xf>
    <xf numFmtId="0" fontId="32" fillId="2" borderId="0" xfId="0" applyFont="1" applyFill="1" applyBorder="1" applyAlignment="1">
      <alignment horizontal="left" vertical="center" indent="1"/>
    </xf>
    <xf numFmtId="0" fontId="0" fillId="0" borderId="2" xfId="0" applyBorder="1" applyAlignment="1">
      <alignment horizontal="left" vertical="center"/>
    </xf>
    <xf numFmtId="0" fontId="0" fillId="6" borderId="0" xfId="0" applyFill="1" applyBorder="1" applyAlignment="1">
      <alignment horizontal="left" vertical="center"/>
    </xf>
    <xf numFmtId="0" fontId="39" fillId="10" borderId="0" xfId="3" applyFont="1" applyFill="1" applyBorder="1" applyAlignment="1">
      <alignment horizontal="center" vertical="center"/>
    </xf>
    <xf numFmtId="0" fontId="0" fillId="6" borderId="34" xfId="0" applyFill="1" applyBorder="1" applyAlignment="1">
      <alignment horizontal="left" vertical="center" wrapText="1"/>
    </xf>
    <xf numFmtId="0" fontId="0" fillId="6" borderId="2" xfId="0" applyFill="1" applyBorder="1" applyAlignment="1">
      <alignment horizontal="left" vertical="center" wrapText="1"/>
    </xf>
    <xf numFmtId="0" fontId="5" fillId="5" borderId="41" xfId="0" applyFont="1" applyFill="1" applyBorder="1" applyAlignment="1">
      <alignment horizontal="right" vertical="center" wrapText="1" indent="5"/>
    </xf>
    <xf numFmtId="0" fontId="5" fillId="5" borderId="42" xfId="0" applyFont="1" applyFill="1" applyBorder="1" applyAlignment="1">
      <alignment horizontal="right" vertical="center" wrapText="1" indent="5"/>
    </xf>
    <xf numFmtId="0" fontId="5" fillId="5" borderId="43" xfId="0" applyFont="1" applyFill="1" applyBorder="1" applyAlignment="1">
      <alignment horizontal="right" vertical="center" wrapText="1" indent="5"/>
    </xf>
    <xf numFmtId="0" fontId="0" fillId="6" borderId="36" xfId="0" applyFill="1" applyBorder="1" applyAlignment="1">
      <alignment horizontal="left" vertical="center" wrapText="1"/>
    </xf>
    <xf numFmtId="0" fontId="0" fillId="6" borderId="37" xfId="0" applyFill="1" applyBorder="1" applyAlignment="1">
      <alignment horizontal="left" vertical="center" wrapText="1"/>
    </xf>
    <xf numFmtId="0" fontId="0" fillId="6" borderId="38" xfId="0" applyFill="1" applyBorder="1" applyAlignment="1">
      <alignment horizontal="left" vertical="center" wrapText="1"/>
    </xf>
    <xf numFmtId="0" fontId="0" fillId="6" borderId="48" xfId="0" applyFill="1" applyBorder="1" applyAlignment="1">
      <alignment horizontal="left" vertical="center" wrapText="1"/>
    </xf>
    <xf numFmtId="0" fontId="0" fillId="6" borderId="20" xfId="0" applyFill="1" applyBorder="1" applyAlignment="1">
      <alignment horizontal="left" vertical="center" wrapText="1"/>
    </xf>
    <xf numFmtId="0" fontId="0" fillId="6" borderId="34" xfId="0" applyFill="1" applyBorder="1" applyAlignment="1">
      <alignment horizontal="left" vertical="center"/>
    </xf>
    <xf numFmtId="0" fontId="0" fillId="6" borderId="2" xfId="0" applyFill="1" applyBorder="1" applyAlignment="1">
      <alignment horizontal="left" vertical="center"/>
    </xf>
    <xf numFmtId="0" fontId="36" fillId="2" borderId="0" xfId="0" applyFont="1" applyFill="1" applyBorder="1" applyAlignment="1">
      <alignment horizontal="center" vertical="center"/>
    </xf>
    <xf numFmtId="9" fontId="37" fillId="5" borderId="12" xfId="2" applyFont="1" applyFill="1" applyBorder="1" applyAlignment="1">
      <alignment horizontal="center" vertical="center"/>
    </xf>
    <xf numFmtId="0" fontId="32" fillId="2" borderId="39" xfId="0" applyFont="1" applyFill="1" applyBorder="1" applyAlignment="1">
      <alignment horizontal="left" vertical="center" indent="1"/>
    </xf>
    <xf numFmtId="0" fontId="32" fillId="2" borderId="40" xfId="0" applyFont="1" applyFill="1" applyBorder="1" applyAlignment="1">
      <alignment horizontal="left" vertical="center" indent="1"/>
    </xf>
    <xf numFmtId="0" fontId="34" fillId="8" borderId="31" xfId="3" applyFont="1" applyFill="1" applyBorder="1" applyAlignment="1">
      <alignment horizontal="center" vertical="center"/>
    </xf>
    <xf numFmtId="0" fontId="34" fillId="8" borderId="32" xfId="3" applyFont="1" applyFill="1" applyBorder="1" applyAlignment="1">
      <alignment horizontal="center" vertical="center"/>
    </xf>
    <xf numFmtId="0" fontId="11" fillId="0" borderId="2" xfId="0" applyFont="1" applyBorder="1" applyAlignment="1">
      <alignment horizontal="left" vertical="center" wrapText="1"/>
    </xf>
  </cellXfs>
  <cellStyles count="8">
    <cellStyle name="Comma" xfId="7" builtinId="3"/>
    <cellStyle name="Comma 2" xfId="5" xr:uid="{278D5140-8048-49EF-A6FC-4E21DB1B5F5F}"/>
    <cellStyle name="Heading 1" xfId="3" builtinId="16"/>
    <cellStyle name="Hyperlink" xfId="6" builtinId="8"/>
    <cellStyle name="Normal" xfId="0" builtinId="0"/>
    <cellStyle name="Normal 2" xfId="1" xr:uid="{A90955B6-66F5-44A4-94C9-C014F2EDB1FA}"/>
    <cellStyle name="Normal 3" xfId="4" xr:uid="{024ECFFD-EF71-4DD8-A2B5-1F72796B1CDF}"/>
    <cellStyle name="Percent" xfId="2" builtinId="5"/>
  </cellStyles>
  <dxfs count="2">
    <dxf>
      <font>
        <color rgb="FFFF0000"/>
      </font>
    </dxf>
    <dxf>
      <font>
        <color rgb="FFC00000"/>
      </font>
    </dxf>
  </dxfs>
  <tableStyles count="0" defaultTableStyle="TableStyleMedium2" defaultPivotStyle="PivotStyleLight16"/>
  <colors>
    <mruColors>
      <color rgb="FFF7BC27"/>
      <color rgb="FFCEF1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xdr:col>
      <xdr:colOff>1171574</xdr:colOff>
      <xdr:row>32</xdr:row>
      <xdr:rowOff>0</xdr:rowOff>
    </xdr:to>
    <xdr:pic>
      <xdr:nvPicPr>
        <xdr:cNvPr id="3" name="Picture 2">
          <a:extLst>
            <a:ext uri="{FF2B5EF4-FFF2-40B4-BE49-F238E27FC236}">
              <a16:creationId xmlns:a16="http://schemas.microsoft.com/office/drawing/2014/main" id="{9196232D-7D96-42DC-9D4B-29122290FF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72175"/>
          <a:ext cx="2600324"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2</xdr:col>
      <xdr:colOff>297006</xdr:colOff>
      <xdr:row>27</xdr:row>
      <xdr:rowOff>0</xdr:rowOff>
    </xdr:to>
    <xdr:pic>
      <xdr:nvPicPr>
        <xdr:cNvPr id="4" name="Picture 3">
          <a:extLst>
            <a:ext uri="{FF2B5EF4-FFF2-40B4-BE49-F238E27FC236}">
              <a16:creationId xmlns:a16="http://schemas.microsoft.com/office/drawing/2014/main" id="{5458EEDB-1681-410F-8ECB-8F00122753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219825"/>
          <a:ext cx="2428874"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245</xdr:row>
      <xdr:rowOff>0</xdr:rowOff>
    </xdr:from>
    <xdr:to>
      <xdr:col>2</xdr:col>
      <xdr:colOff>1771649</xdr:colOff>
      <xdr:row>247</xdr:row>
      <xdr:rowOff>0</xdr:rowOff>
    </xdr:to>
    <xdr:pic>
      <xdr:nvPicPr>
        <xdr:cNvPr id="4" name="Picture 3">
          <a:extLst>
            <a:ext uri="{FF2B5EF4-FFF2-40B4-BE49-F238E27FC236}">
              <a16:creationId xmlns:a16="http://schemas.microsoft.com/office/drawing/2014/main" id="{F3A52DA6-A7FB-403D-8CF3-7AED64A839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108650"/>
          <a:ext cx="2752724"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2</xdr:col>
      <xdr:colOff>190499</xdr:colOff>
      <xdr:row>24</xdr:row>
      <xdr:rowOff>0</xdr:rowOff>
    </xdr:to>
    <xdr:pic>
      <xdr:nvPicPr>
        <xdr:cNvPr id="3" name="Picture 2">
          <a:extLst>
            <a:ext uri="{FF2B5EF4-FFF2-40B4-BE49-F238E27FC236}">
              <a16:creationId xmlns:a16="http://schemas.microsoft.com/office/drawing/2014/main" id="{6099DF3E-B5C6-49FF-AE29-13DEDAD7D0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108650"/>
          <a:ext cx="2752724"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64d082222851aa/Documents/South%20Africa/Software/Scoping%20Tools/PEPEx%20Tool-Unlock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struction"/>
      <sheetName val="Basic Info "/>
      <sheetName val="Energy &amp; Production "/>
      <sheetName val="Energy Use System"/>
      <sheetName val="Energy Saving Opportunities"/>
      <sheetName val="CHP"/>
      <sheetName val="Compressed Air"/>
      <sheetName val="Process Cooling &amp; Refrigeration"/>
      <sheetName val="Process Heating"/>
      <sheetName val="Pumps"/>
      <sheetName val="Steam Generation Equipment"/>
      <sheetName val="Results"/>
      <sheetName val="Tutorial"/>
      <sheetName val="Energy Breakdown Calculations"/>
      <sheetName val="List"/>
      <sheetName val="Named List"/>
      <sheetName val="Energy Management Opportunity"/>
      <sheetName val="NAICS Data-Base"/>
      <sheetName val="Conversions"/>
      <sheetName val="Translation "/>
      <sheetName val="PEPEx Tool-Unlock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FAEB-1B1F-471C-97BB-B22A23A8BAC6}">
  <sheetPr codeName="Sheet2"/>
  <dimension ref="A1:M42"/>
  <sheetViews>
    <sheetView zoomScale="90" zoomScaleNormal="90" zoomScaleSheetLayoutView="115" workbookViewId="0">
      <selection activeCell="A14" sqref="A14:L15"/>
    </sheetView>
  </sheetViews>
  <sheetFormatPr defaultColWidth="0" defaultRowHeight="15" zeroHeight="1" x14ac:dyDescent="0.25"/>
  <cols>
    <col min="1" max="1" width="21.42578125" customWidth="1"/>
    <col min="2" max="8" width="18.28515625" customWidth="1"/>
    <col min="9" max="9" width="25" customWidth="1"/>
    <col min="10" max="12" width="9.140625" customWidth="1"/>
    <col min="13" max="13" width="9.140625" hidden="1" customWidth="1"/>
    <col min="14" max="16384" width="9.140625" hidden="1"/>
  </cols>
  <sheetData>
    <row r="1" spans="1:13" ht="46.5" customHeight="1" thickBot="1" x14ac:dyDescent="0.3">
      <c r="A1" s="225" t="s">
        <v>241</v>
      </c>
      <c r="B1" s="226"/>
      <c r="C1" s="226"/>
      <c r="D1" s="226"/>
      <c r="E1" s="226"/>
      <c r="F1" s="226"/>
      <c r="G1" s="226"/>
      <c r="H1" s="226"/>
      <c r="I1" s="226"/>
      <c r="J1" s="226"/>
      <c r="K1" s="226"/>
      <c r="L1" s="227"/>
      <c r="M1" s="33"/>
    </row>
    <row r="2" spans="1:13" ht="21.75" thickTop="1" x14ac:dyDescent="0.25">
      <c r="A2" s="240" t="s">
        <v>0</v>
      </c>
      <c r="B2" s="241"/>
      <c r="C2" s="241"/>
      <c r="D2" s="241"/>
      <c r="E2" s="241"/>
      <c r="F2" s="241"/>
      <c r="G2" s="241"/>
      <c r="H2" s="241"/>
      <c r="I2" s="241"/>
      <c r="J2" s="241"/>
      <c r="K2" s="241"/>
      <c r="L2" s="242"/>
      <c r="M2" s="33"/>
    </row>
    <row r="3" spans="1:13" x14ac:dyDescent="0.25">
      <c r="A3" s="35" t="s">
        <v>1</v>
      </c>
      <c r="B3" s="246" t="s">
        <v>2</v>
      </c>
      <c r="C3" s="247"/>
      <c r="D3" s="243"/>
      <c r="E3" s="243"/>
      <c r="F3" s="243"/>
      <c r="G3" s="243"/>
      <c r="H3" s="243"/>
      <c r="I3" s="243"/>
      <c r="J3" s="243"/>
      <c r="K3" s="243"/>
      <c r="L3" s="243"/>
      <c r="M3" s="33"/>
    </row>
    <row r="4" spans="1:13" x14ac:dyDescent="0.25">
      <c r="A4" s="36" t="s">
        <v>3</v>
      </c>
      <c r="B4" s="246" t="s">
        <v>4</v>
      </c>
      <c r="C4" s="247"/>
      <c r="D4" s="243"/>
      <c r="E4" s="243"/>
      <c r="F4" s="243"/>
      <c r="G4" s="243"/>
      <c r="H4" s="243"/>
      <c r="I4" s="243"/>
      <c r="J4" s="243"/>
      <c r="K4" s="243"/>
      <c r="L4" s="243"/>
      <c r="M4" s="33"/>
    </row>
    <row r="5" spans="1:13" x14ac:dyDescent="0.25">
      <c r="A5" s="32" t="s">
        <v>5</v>
      </c>
      <c r="B5" s="238" t="s">
        <v>6</v>
      </c>
      <c r="C5" s="239"/>
      <c r="D5" s="243"/>
      <c r="E5" s="243"/>
      <c r="F5" s="243"/>
      <c r="G5" s="243"/>
      <c r="H5" s="243"/>
      <c r="I5" s="243"/>
      <c r="J5" s="243"/>
      <c r="K5" s="243"/>
      <c r="L5" s="243"/>
      <c r="M5" s="33"/>
    </row>
    <row r="6" spans="1:13" x14ac:dyDescent="0.25">
      <c r="A6" s="33"/>
      <c r="B6" s="33"/>
      <c r="C6" s="33"/>
      <c r="D6" s="33"/>
      <c r="E6" s="33"/>
      <c r="F6" s="33"/>
      <c r="G6" s="33"/>
      <c r="H6" s="33"/>
      <c r="I6" s="33"/>
      <c r="J6" s="33"/>
      <c r="K6" s="33"/>
      <c r="L6" s="33"/>
      <c r="M6" s="33"/>
    </row>
    <row r="7" spans="1:13" x14ac:dyDescent="0.25">
      <c r="A7" s="237" t="s">
        <v>7</v>
      </c>
      <c r="B7" s="237"/>
      <c r="C7" s="237"/>
      <c r="D7" s="237"/>
      <c r="E7" s="237"/>
      <c r="F7" s="237"/>
      <c r="G7" s="237"/>
      <c r="H7" s="237"/>
      <c r="I7" s="237"/>
      <c r="J7" s="237"/>
      <c r="K7" s="237"/>
      <c r="L7" s="237"/>
      <c r="M7" s="33"/>
    </row>
    <row r="8" spans="1:13" ht="18.75" customHeight="1" x14ac:dyDescent="0.25">
      <c r="A8" s="244" t="s">
        <v>242</v>
      </c>
      <c r="B8" s="244"/>
      <c r="C8" s="244"/>
      <c r="D8" s="244"/>
      <c r="E8" s="244"/>
      <c r="F8" s="244"/>
      <c r="G8" s="244"/>
      <c r="H8" s="244"/>
      <c r="I8" s="244"/>
      <c r="J8" s="244"/>
      <c r="K8" s="244"/>
      <c r="L8" s="244"/>
      <c r="M8" s="33"/>
    </row>
    <row r="9" spans="1:13" ht="18.75" customHeight="1" x14ac:dyDescent="0.25">
      <c r="A9" s="244"/>
      <c r="B9" s="244"/>
      <c r="C9" s="244"/>
      <c r="D9" s="244"/>
      <c r="E9" s="244"/>
      <c r="F9" s="244"/>
      <c r="G9" s="244"/>
      <c r="H9" s="244"/>
      <c r="I9" s="244"/>
      <c r="J9" s="244"/>
      <c r="K9" s="244"/>
      <c r="L9" s="244"/>
      <c r="M9" s="33"/>
    </row>
    <row r="10" spans="1:13" ht="18.75" customHeight="1" x14ac:dyDescent="0.25">
      <c r="A10" s="244"/>
      <c r="B10" s="244"/>
      <c r="C10" s="244"/>
      <c r="D10" s="244"/>
      <c r="E10" s="244"/>
      <c r="F10" s="244"/>
      <c r="G10" s="244"/>
      <c r="H10" s="244"/>
      <c r="I10" s="244"/>
      <c r="J10" s="244"/>
      <c r="K10" s="244"/>
      <c r="L10" s="244"/>
      <c r="M10" s="33"/>
    </row>
    <row r="11" spans="1:13" ht="18.75" customHeight="1" x14ac:dyDescent="0.25">
      <c r="A11" s="244"/>
      <c r="B11" s="244"/>
      <c r="C11" s="244"/>
      <c r="D11" s="244"/>
      <c r="E11" s="244"/>
      <c r="F11" s="244"/>
      <c r="G11" s="244"/>
      <c r="H11" s="244"/>
      <c r="I11" s="244"/>
      <c r="J11" s="244"/>
      <c r="K11" s="244"/>
      <c r="L11" s="244"/>
      <c r="M11" s="33"/>
    </row>
    <row r="12" spans="1:13" x14ac:dyDescent="0.25">
      <c r="A12" s="33"/>
      <c r="B12" s="33"/>
      <c r="C12" s="33"/>
      <c r="D12" s="33"/>
      <c r="E12" s="33"/>
      <c r="F12" s="33"/>
      <c r="G12" s="33"/>
      <c r="H12" s="33"/>
      <c r="I12" s="33"/>
      <c r="J12" s="33"/>
      <c r="K12" s="33"/>
      <c r="L12" s="33"/>
      <c r="M12" s="33"/>
    </row>
    <row r="13" spans="1:13" x14ac:dyDescent="0.25">
      <c r="A13" s="237" t="s">
        <v>8</v>
      </c>
      <c r="B13" s="237"/>
      <c r="C13" s="237"/>
      <c r="D13" s="237"/>
      <c r="E13" s="237"/>
      <c r="F13" s="237"/>
      <c r="G13" s="237"/>
      <c r="H13" s="237"/>
      <c r="I13" s="237"/>
      <c r="J13" s="237"/>
      <c r="K13" s="237"/>
      <c r="L13" s="237"/>
      <c r="M13" s="33"/>
    </row>
    <row r="14" spans="1:13" x14ac:dyDescent="0.25">
      <c r="A14" s="218" t="s">
        <v>243</v>
      </c>
      <c r="B14" s="218"/>
      <c r="C14" s="218"/>
      <c r="D14" s="218"/>
      <c r="E14" s="218"/>
      <c r="F14" s="218"/>
      <c r="G14" s="218"/>
      <c r="H14" s="218"/>
      <c r="I14" s="218"/>
      <c r="J14" s="218"/>
      <c r="K14" s="218"/>
      <c r="L14" s="218"/>
      <c r="M14" s="33"/>
    </row>
    <row r="15" spans="1:13" x14ac:dyDescent="0.25">
      <c r="A15" s="218"/>
      <c r="B15" s="218"/>
      <c r="C15" s="218"/>
      <c r="D15" s="218"/>
      <c r="E15" s="218"/>
      <c r="F15" s="218"/>
      <c r="G15" s="218"/>
      <c r="H15" s="218"/>
      <c r="I15" s="218"/>
      <c r="J15" s="218"/>
      <c r="K15" s="218"/>
      <c r="L15" s="218"/>
      <c r="M15" s="33"/>
    </row>
    <row r="16" spans="1:13" x14ac:dyDescent="0.25">
      <c r="A16" s="33"/>
      <c r="B16" s="33"/>
      <c r="C16" s="33"/>
      <c r="D16" s="33"/>
      <c r="E16" s="33"/>
      <c r="F16" s="33"/>
      <c r="G16" s="33"/>
      <c r="H16" s="33"/>
      <c r="I16" s="33"/>
      <c r="J16" s="33"/>
      <c r="K16" s="33"/>
      <c r="L16" s="33"/>
      <c r="M16" s="33"/>
    </row>
    <row r="17" spans="1:13" x14ac:dyDescent="0.25">
      <c r="A17" s="245" t="s">
        <v>9</v>
      </c>
      <c r="B17" s="245"/>
      <c r="C17" s="245"/>
      <c r="D17" s="245"/>
      <c r="E17" s="245"/>
      <c r="F17" s="245"/>
      <c r="G17" s="245"/>
      <c r="H17" s="245"/>
      <c r="I17" s="245"/>
      <c r="J17" s="245"/>
      <c r="K17" s="245"/>
      <c r="L17" s="245"/>
      <c r="M17" s="33"/>
    </row>
    <row r="18" spans="1:13" ht="10.5" customHeight="1" x14ac:dyDescent="0.25">
      <c r="A18" s="244" t="s">
        <v>244</v>
      </c>
      <c r="B18" s="244"/>
      <c r="C18" s="244"/>
      <c r="D18" s="244"/>
      <c r="E18" s="244"/>
      <c r="F18" s="244"/>
      <c r="G18" s="244"/>
      <c r="H18" s="244"/>
      <c r="I18" s="244"/>
      <c r="J18" s="244"/>
      <c r="K18" s="244"/>
      <c r="L18" s="244"/>
      <c r="M18" s="33"/>
    </row>
    <row r="19" spans="1:13" ht="10.5" customHeight="1" x14ac:dyDescent="0.25">
      <c r="A19" s="244"/>
      <c r="B19" s="244"/>
      <c r="C19" s="244"/>
      <c r="D19" s="244"/>
      <c r="E19" s="244"/>
      <c r="F19" s="244"/>
      <c r="G19" s="244"/>
      <c r="H19" s="244"/>
      <c r="I19" s="244"/>
      <c r="J19" s="244"/>
      <c r="K19" s="244"/>
      <c r="L19" s="244"/>
      <c r="M19" s="33"/>
    </row>
    <row r="20" spans="1:13" ht="10.5" customHeight="1" x14ac:dyDescent="0.25">
      <c r="A20" s="244"/>
      <c r="B20" s="244"/>
      <c r="C20" s="244"/>
      <c r="D20" s="244"/>
      <c r="E20" s="244"/>
      <c r="F20" s="244"/>
      <c r="G20" s="244"/>
      <c r="H20" s="244"/>
      <c r="I20" s="244"/>
      <c r="J20" s="244"/>
      <c r="K20" s="244"/>
      <c r="L20" s="244"/>
      <c r="M20" s="33"/>
    </row>
    <row r="21" spans="1:13" ht="10.5" customHeight="1" x14ac:dyDescent="0.25">
      <c r="A21" s="244"/>
      <c r="B21" s="244"/>
      <c r="C21" s="244"/>
      <c r="D21" s="244"/>
      <c r="E21" s="244"/>
      <c r="F21" s="244"/>
      <c r="G21" s="244"/>
      <c r="H21" s="244"/>
      <c r="I21" s="244"/>
      <c r="J21" s="244"/>
      <c r="K21" s="244"/>
      <c r="L21" s="244"/>
      <c r="M21" s="33"/>
    </row>
    <row r="22" spans="1:13" x14ac:dyDescent="0.25">
      <c r="A22" s="33"/>
      <c r="B22" s="33"/>
      <c r="C22" s="33"/>
      <c r="D22" s="33"/>
      <c r="E22" s="33"/>
      <c r="F22" s="33"/>
      <c r="G22" s="33"/>
      <c r="H22" s="33"/>
      <c r="I22" s="33"/>
      <c r="J22" s="33"/>
      <c r="K22" s="33"/>
      <c r="L22" s="33"/>
      <c r="M22" s="33"/>
    </row>
    <row r="23" spans="1:13" x14ac:dyDescent="0.25">
      <c r="A23" s="222" t="s">
        <v>10</v>
      </c>
      <c r="B23" s="223"/>
      <c r="C23" s="223"/>
      <c r="D23" s="223"/>
      <c r="E23" s="223"/>
      <c r="F23" s="223"/>
      <c r="G23" s="223"/>
      <c r="H23" s="223"/>
      <c r="I23" s="223"/>
      <c r="J23" s="223"/>
      <c r="K23" s="223"/>
      <c r="L23" s="224"/>
      <c r="M23" s="33"/>
    </row>
    <row r="24" spans="1:13" ht="15" customHeight="1" x14ac:dyDescent="0.25">
      <c r="A24" s="219" t="s">
        <v>246</v>
      </c>
      <c r="B24" s="219"/>
      <c r="C24" s="219"/>
      <c r="D24" s="219"/>
      <c r="E24" s="219"/>
      <c r="F24" s="219"/>
      <c r="G24" s="219"/>
      <c r="H24" s="219"/>
      <c r="I24" s="219"/>
      <c r="J24" s="219"/>
      <c r="K24" s="219"/>
      <c r="L24" s="219"/>
      <c r="M24" s="33"/>
    </row>
    <row r="25" spans="1:13" x14ac:dyDescent="0.25">
      <c r="A25" s="220"/>
      <c r="B25" s="220"/>
      <c r="C25" s="220"/>
      <c r="D25" s="220"/>
      <c r="E25" s="220"/>
      <c r="F25" s="220"/>
      <c r="G25" s="220"/>
      <c r="H25" s="220"/>
      <c r="I25" s="220"/>
      <c r="J25" s="220"/>
      <c r="K25" s="220"/>
      <c r="L25" s="220"/>
      <c r="M25" s="33"/>
    </row>
    <row r="26" spans="1:13" x14ac:dyDescent="0.25">
      <c r="A26" s="222" t="s">
        <v>11</v>
      </c>
      <c r="B26" s="223"/>
      <c r="C26" s="223"/>
      <c r="D26" s="223"/>
      <c r="E26" s="223"/>
      <c r="F26" s="223"/>
      <c r="G26" s="223"/>
      <c r="H26" s="223"/>
      <c r="I26" s="223"/>
      <c r="J26" s="223"/>
      <c r="K26" s="223"/>
      <c r="L26" s="224"/>
      <c r="M26" s="33"/>
    </row>
    <row r="27" spans="1:13" x14ac:dyDescent="0.25">
      <c r="A27" s="228" t="s">
        <v>245</v>
      </c>
      <c r="B27" s="229"/>
      <c r="C27" s="229"/>
      <c r="D27" s="229"/>
      <c r="E27" s="229"/>
      <c r="F27" s="229"/>
      <c r="G27" s="229"/>
      <c r="H27" s="229"/>
      <c r="I27" s="229"/>
      <c r="J27" s="229"/>
      <c r="K27" s="229"/>
      <c r="L27" s="230"/>
      <c r="M27" s="33"/>
    </row>
    <row r="28" spans="1:13" x14ac:dyDescent="0.25">
      <c r="A28" s="231"/>
      <c r="B28" s="232"/>
      <c r="C28" s="232"/>
      <c r="D28" s="232"/>
      <c r="E28" s="232"/>
      <c r="F28" s="232"/>
      <c r="G28" s="232"/>
      <c r="H28" s="232"/>
      <c r="I28" s="232"/>
      <c r="J28" s="232"/>
      <c r="K28" s="232"/>
      <c r="L28" s="233"/>
      <c r="M28" s="33"/>
    </row>
    <row r="29" spans="1:13" x14ac:dyDescent="0.25">
      <c r="A29" s="234"/>
      <c r="B29" s="235"/>
      <c r="C29" s="235"/>
      <c r="D29" s="235"/>
      <c r="E29" s="235"/>
      <c r="F29" s="235"/>
      <c r="G29" s="235"/>
      <c r="H29" s="235"/>
      <c r="I29" s="235"/>
      <c r="J29" s="235"/>
      <c r="K29" s="235"/>
      <c r="L29" s="236"/>
      <c r="M29" s="33"/>
    </row>
    <row r="30" spans="1:13" x14ac:dyDescent="0.25">
      <c r="A30" s="33"/>
      <c r="B30" s="33"/>
      <c r="C30" s="33"/>
      <c r="D30" s="33"/>
      <c r="E30" s="33"/>
      <c r="F30" s="33"/>
      <c r="G30" s="33"/>
      <c r="H30" s="33"/>
      <c r="I30" s="33"/>
      <c r="J30" s="33"/>
      <c r="K30" s="33"/>
      <c r="L30" s="33"/>
      <c r="M30" s="33"/>
    </row>
    <row r="31" spans="1:13" ht="50.1" customHeight="1" x14ac:dyDescent="0.25">
      <c r="A31" s="21"/>
      <c r="B31" s="161"/>
      <c r="C31" s="221"/>
      <c r="D31" s="221"/>
      <c r="E31" s="221"/>
      <c r="F31" s="221"/>
      <c r="G31" s="221"/>
      <c r="H31" s="221"/>
      <c r="I31" s="221"/>
      <c r="J31" s="221"/>
      <c r="K31" s="221"/>
      <c r="L31" s="46"/>
      <c r="M31" s="33"/>
    </row>
    <row r="32" spans="1:13" ht="3" customHeight="1" x14ac:dyDescent="0.25">
      <c r="A32" s="22"/>
      <c r="B32" s="160"/>
      <c r="C32" s="22"/>
      <c r="D32" s="22"/>
      <c r="E32" s="22"/>
      <c r="F32" s="22"/>
      <c r="G32" s="22"/>
      <c r="H32" s="22"/>
      <c r="I32" s="22"/>
      <c r="J32" s="22"/>
      <c r="K32" s="22"/>
      <c r="L32" s="37"/>
      <c r="M32" s="33"/>
    </row>
    <row r="33" spans="1:13" hidden="1" x14ac:dyDescent="0.25">
      <c r="A33" s="33"/>
      <c r="B33" s="33"/>
      <c r="C33" s="33"/>
      <c r="D33" s="33"/>
      <c r="E33" s="33"/>
      <c r="F33" s="33"/>
      <c r="G33" s="33"/>
      <c r="H33" s="33"/>
      <c r="I33" s="33"/>
      <c r="J33" s="33"/>
      <c r="K33" s="33"/>
      <c r="L33" s="33"/>
      <c r="M33" s="33"/>
    </row>
    <row r="34" spans="1:13" hidden="1" x14ac:dyDescent="0.25">
      <c r="A34" s="33"/>
      <c r="B34" s="33"/>
      <c r="C34" s="33"/>
      <c r="D34" s="33"/>
      <c r="E34" s="33"/>
      <c r="F34" s="33"/>
      <c r="G34" s="33"/>
      <c r="H34" s="33"/>
      <c r="I34" s="33"/>
      <c r="J34" s="33"/>
      <c r="K34" s="33"/>
      <c r="L34" s="33"/>
      <c r="M34" s="33"/>
    </row>
    <row r="35" spans="1:13" hidden="1" x14ac:dyDescent="0.25">
      <c r="A35" s="33"/>
      <c r="B35" s="33"/>
      <c r="C35" s="33"/>
      <c r="D35" s="33"/>
      <c r="E35" s="33"/>
      <c r="F35" s="33"/>
      <c r="G35" s="33"/>
      <c r="H35" s="33"/>
      <c r="I35" s="33"/>
      <c r="J35" s="33"/>
      <c r="K35" s="33"/>
      <c r="L35" s="33"/>
      <c r="M35" s="33"/>
    </row>
    <row r="36" spans="1:13" hidden="1" x14ac:dyDescent="0.25">
      <c r="A36" s="33"/>
      <c r="B36" s="33"/>
      <c r="C36" s="33"/>
      <c r="D36" s="33"/>
      <c r="E36" s="33"/>
      <c r="F36" s="33"/>
      <c r="G36" s="33"/>
      <c r="H36" s="33"/>
      <c r="I36" s="33"/>
      <c r="J36" s="33"/>
      <c r="K36" s="33"/>
      <c r="L36" s="33"/>
      <c r="M36" s="33"/>
    </row>
    <row r="37" spans="1:13" hidden="1" x14ac:dyDescent="0.25">
      <c r="A37" s="33"/>
      <c r="B37" s="33"/>
      <c r="C37" s="33"/>
      <c r="D37" s="33"/>
      <c r="E37" s="33"/>
      <c r="F37" s="33"/>
      <c r="G37" s="33"/>
      <c r="H37" s="33"/>
      <c r="I37" s="33"/>
      <c r="J37" s="33"/>
      <c r="K37" s="33"/>
      <c r="L37" s="33"/>
      <c r="M37" s="33"/>
    </row>
    <row r="38" spans="1:13" hidden="1" x14ac:dyDescent="0.25">
      <c r="A38" s="33"/>
      <c r="B38" s="33"/>
      <c r="C38" s="33"/>
      <c r="D38" s="33"/>
      <c r="E38" s="33"/>
      <c r="F38" s="33"/>
      <c r="G38" s="33"/>
      <c r="H38" s="33"/>
      <c r="I38" s="33"/>
      <c r="J38" s="33"/>
      <c r="K38" s="33"/>
      <c r="L38" s="33"/>
      <c r="M38" s="33"/>
    </row>
    <row r="39" spans="1:13" hidden="1" x14ac:dyDescent="0.25">
      <c r="A39" s="33"/>
      <c r="B39" s="33"/>
      <c r="C39" s="33"/>
      <c r="D39" s="33"/>
      <c r="E39" s="33"/>
      <c r="F39" s="33"/>
      <c r="G39" s="33"/>
      <c r="H39" s="33"/>
      <c r="I39" s="33"/>
      <c r="J39" s="33"/>
      <c r="K39" s="33"/>
      <c r="L39" s="33"/>
      <c r="M39" s="33"/>
    </row>
    <row r="40" spans="1:13" hidden="1" x14ac:dyDescent="0.25">
      <c r="A40" s="33"/>
      <c r="B40" s="33"/>
      <c r="C40" s="33"/>
      <c r="D40" s="33"/>
      <c r="E40" s="33"/>
      <c r="F40" s="33"/>
      <c r="G40" s="33"/>
      <c r="H40" s="33"/>
      <c r="I40" s="33"/>
      <c r="J40" s="33"/>
      <c r="K40" s="33"/>
      <c r="L40" s="33"/>
    </row>
    <row r="41" spans="1:13" x14ac:dyDescent="0.25"/>
    <row r="42" spans="1:13" x14ac:dyDescent="0.25"/>
  </sheetData>
  <sheetProtection algorithmName="SHA-512" hashValue="/vLKctQxl6K2eNJJHhrCNBFBB9VlkJLamPDKnFlBkkgCupq2ByrMDAVtF59JaVqt5HZtswoR58RJolUg/jqQjw==" saltValue="LhulS0vRjyyd4xcBXMyKNw==" spinCount="100000" sheet="1" objects="1" scenarios="1"/>
  <mergeCells count="17">
    <mergeCell ref="A13:L13"/>
    <mergeCell ref="A14:L15"/>
    <mergeCell ref="A24:L25"/>
    <mergeCell ref="C31:K31"/>
    <mergeCell ref="A23:L23"/>
    <mergeCell ref="A1:L1"/>
    <mergeCell ref="A27:L29"/>
    <mergeCell ref="A26:L26"/>
    <mergeCell ref="A7:L7"/>
    <mergeCell ref="B5:C5"/>
    <mergeCell ref="A2:L2"/>
    <mergeCell ref="D3:L5"/>
    <mergeCell ref="A8:L11"/>
    <mergeCell ref="A17:L17"/>
    <mergeCell ref="A18:L21"/>
    <mergeCell ref="B3:C3"/>
    <mergeCell ref="B4:C4"/>
  </mergeCells>
  <pageMargins left="0.7" right="0.7" top="0.75" bottom="0.75" header="0.3" footer="0.3"/>
  <pageSetup scale="46" orientation="landscape"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9DDD-61EE-4B69-9514-2F2F018FD469}">
  <sheetPr codeName="Sheet3"/>
  <dimension ref="A1:W32"/>
  <sheetViews>
    <sheetView zoomScale="110" zoomScaleNormal="110" workbookViewId="0">
      <selection activeCell="Z10" sqref="Z10"/>
    </sheetView>
  </sheetViews>
  <sheetFormatPr defaultColWidth="11.7109375" defaultRowHeight="15" zeroHeight="1" x14ac:dyDescent="0.25"/>
  <cols>
    <col min="1" max="1" width="20.28515625" style="199" customWidth="1"/>
    <col min="2" max="6" width="11.7109375" style="199"/>
    <col min="7" max="7" width="21.28515625" style="199" customWidth="1"/>
    <col min="8" max="13" width="11.7109375" style="199"/>
    <col min="14" max="23" width="0" style="199" hidden="1" customWidth="1"/>
    <col min="24" max="16384" width="11.7109375" style="199"/>
  </cols>
  <sheetData>
    <row r="1" spans="1:23" ht="36.75" thickBot="1" x14ac:dyDescent="0.3">
      <c r="A1" s="253" t="s">
        <v>12</v>
      </c>
      <c r="B1" s="254"/>
      <c r="C1" s="254"/>
      <c r="D1" s="254"/>
      <c r="E1" s="254"/>
      <c r="F1" s="254"/>
      <c r="G1" s="254"/>
      <c r="H1" s="254"/>
      <c r="I1" s="254"/>
      <c r="J1" s="254"/>
      <c r="K1" s="254"/>
      <c r="L1" s="255"/>
      <c r="M1" s="195"/>
      <c r="N1" s="195"/>
      <c r="O1" s="196" t="s">
        <v>13</v>
      </c>
      <c r="P1" s="197" t="s">
        <v>15</v>
      </c>
      <c r="Q1" s="196" t="s">
        <v>14</v>
      </c>
      <c r="R1" s="198" t="s">
        <v>14</v>
      </c>
      <c r="S1" s="198" t="s">
        <v>15</v>
      </c>
      <c r="T1" s="195"/>
      <c r="U1" s="196" t="s">
        <v>16</v>
      </c>
      <c r="V1" s="196" t="s">
        <v>17</v>
      </c>
      <c r="W1" s="195"/>
    </row>
    <row r="2" spans="1:23" ht="21.75" thickTop="1" x14ac:dyDescent="0.25">
      <c r="A2" s="256" t="s">
        <v>18</v>
      </c>
      <c r="B2" s="257"/>
      <c r="C2" s="257"/>
      <c r="D2" s="257"/>
      <c r="E2" s="257"/>
      <c r="F2" s="257"/>
      <c r="G2" s="257"/>
      <c r="H2" s="257"/>
      <c r="I2" s="257"/>
      <c r="J2" s="257"/>
      <c r="K2" s="257"/>
      <c r="L2" s="258"/>
      <c r="M2" s="195"/>
      <c r="N2" s="195"/>
      <c r="O2" s="200" t="s">
        <v>19</v>
      </c>
      <c r="P2" s="201" t="s">
        <v>22</v>
      </c>
      <c r="Q2" s="201" t="s">
        <v>21</v>
      </c>
      <c r="R2" s="202" t="s">
        <v>21</v>
      </c>
      <c r="S2" s="202" t="s">
        <v>22</v>
      </c>
      <c r="T2" s="195"/>
      <c r="U2" s="200" t="s">
        <v>22</v>
      </c>
      <c r="V2" s="200" t="s">
        <v>23</v>
      </c>
      <c r="W2" s="195"/>
    </row>
    <row r="3" spans="1:23" x14ac:dyDescent="0.25">
      <c r="A3" s="203" t="s">
        <v>24</v>
      </c>
      <c r="B3" s="259"/>
      <c r="C3" s="260"/>
      <c r="D3" s="260"/>
      <c r="E3" s="260"/>
      <c r="F3" s="261"/>
      <c r="G3" s="204" t="s">
        <v>25</v>
      </c>
      <c r="H3" s="262"/>
      <c r="I3" s="260"/>
      <c r="J3" s="260"/>
      <c r="K3" s="260"/>
      <c r="L3" s="261"/>
      <c r="M3" s="195"/>
      <c r="N3" s="195"/>
      <c r="O3" s="200" t="s">
        <v>26</v>
      </c>
      <c r="P3" s="201" t="s">
        <v>22</v>
      </c>
      <c r="Q3" s="201" t="s">
        <v>21</v>
      </c>
      <c r="R3" s="202" t="s">
        <v>21</v>
      </c>
      <c r="S3" s="202" t="s">
        <v>22</v>
      </c>
      <c r="T3" s="195"/>
      <c r="U3" s="200" t="s">
        <v>20</v>
      </c>
      <c r="V3" s="200" t="s">
        <v>27</v>
      </c>
      <c r="W3" s="195"/>
    </row>
    <row r="4" spans="1:23" x14ac:dyDescent="0.25">
      <c r="A4" s="203" t="s">
        <v>28</v>
      </c>
      <c r="B4" s="262"/>
      <c r="C4" s="260"/>
      <c r="D4" s="260"/>
      <c r="E4" s="260"/>
      <c r="F4" s="261"/>
      <c r="G4" s="204" t="s">
        <v>29</v>
      </c>
      <c r="H4" s="262"/>
      <c r="I4" s="260"/>
      <c r="J4" s="260"/>
      <c r="K4" s="260"/>
      <c r="L4" s="261"/>
      <c r="M4" s="195"/>
      <c r="N4" s="195"/>
      <c r="O4" s="200" t="s">
        <v>30</v>
      </c>
      <c r="P4" s="201" t="s">
        <v>21</v>
      </c>
      <c r="Q4" s="201" t="s">
        <v>22</v>
      </c>
      <c r="R4" s="202" t="s">
        <v>22</v>
      </c>
      <c r="S4" s="202" t="s">
        <v>22</v>
      </c>
      <c r="T4" s="195"/>
      <c r="U4" s="200" t="s">
        <v>21</v>
      </c>
      <c r="V4" s="200" t="s">
        <v>31</v>
      </c>
      <c r="W4" s="195"/>
    </row>
    <row r="5" spans="1:23" x14ac:dyDescent="0.25">
      <c r="A5" s="204" t="s">
        <v>32</v>
      </c>
      <c r="B5" s="262"/>
      <c r="C5" s="260"/>
      <c r="D5" s="260"/>
      <c r="E5" s="260"/>
      <c r="F5" s="261"/>
      <c r="G5" s="205" t="s">
        <v>33</v>
      </c>
      <c r="H5" s="263" t="s">
        <v>44</v>
      </c>
      <c r="I5" s="264"/>
      <c r="J5" s="264"/>
      <c r="K5" s="264"/>
      <c r="L5" s="265"/>
      <c r="M5" s="195"/>
      <c r="N5" s="195"/>
      <c r="O5" s="200" t="s">
        <v>35</v>
      </c>
      <c r="P5" s="201" t="s">
        <v>22</v>
      </c>
      <c r="Q5" s="201" t="s">
        <v>21</v>
      </c>
      <c r="R5" s="202" t="s">
        <v>21</v>
      </c>
      <c r="S5" s="202" t="s">
        <v>22</v>
      </c>
      <c r="T5" s="195"/>
      <c r="U5" s="195"/>
      <c r="V5" s="195"/>
      <c r="W5" s="195"/>
    </row>
    <row r="6" spans="1:23" x14ac:dyDescent="0.25">
      <c r="A6" s="204" t="s">
        <v>36</v>
      </c>
      <c r="B6" s="262"/>
      <c r="C6" s="260"/>
      <c r="D6" s="260"/>
      <c r="E6" s="260"/>
      <c r="F6" s="261"/>
      <c r="G6" s="203" t="s">
        <v>37</v>
      </c>
      <c r="H6" s="269" t="s">
        <v>15</v>
      </c>
      <c r="I6" s="270"/>
      <c r="J6" s="270"/>
      <c r="K6" s="270"/>
      <c r="L6" s="271"/>
      <c r="M6" s="195"/>
      <c r="N6" s="195"/>
      <c r="O6" s="200" t="s">
        <v>38</v>
      </c>
      <c r="P6" s="201" t="s">
        <v>21</v>
      </c>
      <c r="Q6" s="201" t="s">
        <v>21</v>
      </c>
      <c r="R6" s="202" t="s">
        <v>21</v>
      </c>
      <c r="S6" s="202" t="s">
        <v>22</v>
      </c>
      <c r="T6" s="195"/>
      <c r="U6" s="195"/>
      <c r="V6" s="195"/>
      <c r="W6" s="195"/>
    </row>
    <row r="7" spans="1:23" x14ac:dyDescent="0.25">
      <c r="A7" s="204" t="s">
        <v>39</v>
      </c>
      <c r="B7" s="266"/>
      <c r="C7" s="267"/>
      <c r="D7" s="267"/>
      <c r="E7" s="267"/>
      <c r="F7" s="268"/>
      <c r="G7" s="203" t="s">
        <v>40</v>
      </c>
      <c r="H7" s="262"/>
      <c r="I7" s="260"/>
      <c r="J7" s="260"/>
      <c r="K7" s="260"/>
      <c r="L7" s="261"/>
      <c r="M7" s="195"/>
      <c r="N7" s="195"/>
      <c r="O7" s="200" t="s">
        <v>41</v>
      </c>
      <c r="P7" s="201" t="s">
        <v>20</v>
      </c>
      <c r="Q7" s="201" t="s">
        <v>21</v>
      </c>
      <c r="R7" s="202" t="s">
        <v>21</v>
      </c>
      <c r="S7" s="202" t="s">
        <v>20</v>
      </c>
      <c r="T7" s="195"/>
      <c r="U7" s="195"/>
      <c r="V7" s="195"/>
      <c r="W7" s="195"/>
    </row>
    <row r="8" spans="1:23" x14ac:dyDescent="0.25">
      <c r="A8" s="204" t="s">
        <v>42</v>
      </c>
      <c r="B8" s="266"/>
      <c r="C8" s="267"/>
      <c r="D8" s="267"/>
      <c r="E8" s="267"/>
      <c r="F8" s="268"/>
      <c r="G8" s="203" t="s">
        <v>43</v>
      </c>
      <c r="H8" s="272"/>
      <c r="I8" s="267"/>
      <c r="J8" s="267"/>
      <c r="K8" s="267"/>
      <c r="L8" s="268"/>
      <c r="M8" s="195"/>
      <c r="N8" s="195"/>
      <c r="O8" s="200" t="s">
        <v>34</v>
      </c>
      <c r="P8" s="201" t="s">
        <v>22</v>
      </c>
      <c r="Q8" s="201" t="s">
        <v>21</v>
      </c>
      <c r="R8" s="202" t="s">
        <v>21</v>
      </c>
      <c r="S8" s="202" t="s">
        <v>22</v>
      </c>
      <c r="T8" s="195"/>
      <c r="U8" s="195"/>
      <c r="V8" s="195"/>
      <c r="W8" s="195"/>
    </row>
    <row r="9" spans="1:23" x14ac:dyDescent="0.25">
      <c r="A9" s="195"/>
      <c r="B9" s="195"/>
      <c r="C9" s="195"/>
      <c r="D9" s="195"/>
      <c r="E9" s="195"/>
      <c r="F9" s="195"/>
      <c r="G9" s="195"/>
      <c r="H9" s="195"/>
      <c r="I9" s="195"/>
      <c r="J9" s="195"/>
      <c r="K9" s="195"/>
      <c r="L9" s="195"/>
      <c r="M9" s="195"/>
      <c r="N9" s="195"/>
      <c r="O9" s="200" t="s">
        <v>44</v>
      </c>
      <c r="P9" s="201" t="s">
        <v>21</v>
      </c>
      <c r="Q9" s="201" t="s">
        <v>21</v>
      </c>
      <c r="R9" s="202" t="s">
        <v>21</v>
      </c>
      <c r="S9" s="202" t="s">
        <v>20</v>
      </c>
      <c r="T9" s="195"/>
      <c r="U9" s="195"/>
      <c r="V9" s="195"/>
      <c r="W9" s="195"/>
    </row>
    <row r="10" spans="1:23" ht="21" x14ac:dyDescent="0.25">
      <c r="A10" s="206" t="s">
        <v>45</v>
      </c>
      <c r="B10" s="207"/>
      <c r="C10" s="207"/>
      <c r="D10" s="207"/>
      <c r="E10" s="207"/>
      <c r="F10" s="207"/>
      <c r="G10" s="207"/>
      <c r="H10" s="207"/>
      <c r="I10" s="207"/>
      <c r="J10" s="207"/>
      <c r="K10" s="207"/>
      <c r="L10" s="208"/>
      <c r="M10" s="195"/>
      <c r="N10" s="195"/>
      <c r="O10" s="200" t="s">
        <v>46</v>
      </c>
      <c r="P10" s="201" t="s">
        <v>20</v>
      </c>
      <c r="Q10" s="201" t="s">
        <v>21</v>
      </c>
      <c r="R10" s="202" t="s">
        <v>21</v>
      </c>
      <c r="S10" s="202" t="s">
        <v>20</v>
      </c>
      <c r="T10" s="195"/>
      <c r="U10" s="195"/>
      <c r="V10" s="195"/>
      <c r="W10" s="195"/>
    </row>
    <row r="11" spans="1:23" x14ac:dyDescent="0.25">
      <c r="A11" s="209" t="s">
        <v>47</v>
      </c>
      <c r="B11" s="285" t="s">
        <v>48</v>
      </c>
      <c r="C11" s="286"/>
      <c r="D11" s="287"/>
      <c r="E11" s="285" t="s">
        <v>49</v>
      </c>
      <c r="F11" s="287"/>
      <c r="G11" s="209" t="s">
        <v>50</v>
      </c>
      <c r="H11" s="285" t="s">
        <v>51</v>
      </c>
      <c r="I11" s="286"/>
      <c r="J11" s="286"/>
      <c r="K11" s="286"/>
      <c r="L11" s="287"/>
      <c r="M11" s="195"/>
      <c r="N11" s="195"/>
      <c r="O11" s="200" t="s">
        <v>52</v>
      </c>
      <c r="P11" s="201" t="s">
        <v>21</v>
      </c>
      <c r="Q11" s="201" t="s">
        <v>22</v>
      </c>
      <c r="R11" s="202" t="s">
        <v>22</v>
      </c>
      <c r="S11" s="202" t="s">
        <v>21</v>
      </c>
      <c r="T11" s="195"/>
      <c r="U11" s="195"/>
      <c r="V11" s="195"/>
      <c r="W11" s="195"/>
    </row>
    <row r="12" spans="1:23" ht="15" customHeight="1" x14ac:dyDescent="0.25">
      <c r="A12" s="210">
        <v>1</v>
      </c>
      <c r="B12" s="248"/>
      <c r="C12" s="288"/>
      <c r="D12" s="249"/>
      <c r="E12" s="248"/>
      <c r="F12" s="249"/>
      <c r="G12" s="34"/>
      <c r="H12" s="250">
        <f>B12*E12*G12</f>
        <v>0</v>
      </c>
      <c r="I12" s="251"/>
      <c r="J12" s="251"/>
      <c r="K12" s="251"/>
      <c r="L12" s="252"/>
      <c r="M12" s="195"/>
      <c r="N12" s="195"/>
      <c r="O12" s="200" t="s">
        <v>53</v>
      </c>
      <c r="P12" s="201" t="s">
        <v>22</v>
      </c>
      <c r="Q12" s="201" t="s">
        <v>21</v>
      </c>
      <c r="R12" s="202" t="s">
        <v>21</v>
      </c>
      <c r="S12" s="202" t="s">
        <v>22</v>
      </c>
      <c r="T12" s="195"/>
      <c r="U12" s="195"/>
      <c r="V12" s="195"/>
      <c r="W12" s="195"/>
    </row>
    <row r="13" spans="1:23" x14ac:dyDescent="0.25">
      <c r="A13" s="210">
        <v>2</v>
      </c>
      <c r="B13" s="248"/>
      <c r="C13" s="288"/>
      <c r="D13" s="249"/>
      <c r="E13" s="248"/>
      <c r="F13" s="249"/>
      <c r="G13" s="34"/>
      <c r="H13" s="250">
        <f>B13*E13*G13</f>
        <v>0</v>
      </c>
      <c r="I13" s="251"/>
      <c r="J13" s="251"/>
      <c r="K13" s="251"/>
      <c r="L13" s="252"/>
      <c r="M13" s="195"/>
      <c r="N13" s="195"/>
      <c r="O13" s="200" t="s">
        <v>54</v>
      </c>
      <c r="P13" s="201" t="s">
        <v>21</v>
      </c>
      <c r="Q13" s="201" t="s">
        <v>22</v>
      </c>
      <c r="R13" s="202" t="s">
        <v>22</v>
      </c>
      <c r="S13" s="202" t="s">
        <v>21</v>
      </c>
      <c r="T13" s="195"/>
      <c r="U13" s="195"/>
      <c r="V13" s="195"/>
      <c r="W13" s="195"/>
    </row>
    <row r="14" spans="1:23" x14ac:dyDescent="0.25">
      <c r="A14" s="210">
        <v>3</v>
      </c>
      <c r="B14" s="248"/>
      <c r="C14" s="288"/>
      <c r="D14" s="249"/>
      <c r="E14" s="248"/>
      <c r="F14" s="249"/>
      <c r="G14" s="34"/>
      <c r="H14" s="250">
        <f>B14*E14*G14</f>
        <v>0</v>
      </c>
      <c r="I14" s="251"/>
      <c r="J14" s="251"/>
      <c r="K14" s="251"/>
      <c r="L14" s="252"/>
      <c r="M14" s="195"/>
      <c r="N14" s="195"/>
      <c r="O14" s="200" t="s">
        <v>55</v>
      </c>
      <c r="P14" s="201" t="s">
        <v>21</v>
      </c>
      <c r="Q14" s="201" t="s">
        <v>22</v>
      </c>
      <c r="R14" s="202" t="s">
        <v>22</v>
      </c>
      <c r="S14" s="202" t="s">
        <v>20</v>
      </c>
      <c r="T14" s="195"/>
      <c r="U14" s="195"/>
      <c r="V14" s="195"/>
      <c r="W14" s="195"/>
    </row>
    <row r="15" spans="1:23" x14ac:dyDescent="0.25">
      <c r="A15" s="210" t="s">
        <v>56</v>
      </c>
      <c r="B15" s="248"/>
      <c r="C15" s="288"/>
      <c r="D15" s="249"/>
      <c r="E15" s="248"/>
      <c r="F15" s="249"/>
      <c r="G15" s="34"/>
      <c r="H15" s="250">
        <f>B15*E15*G15</f>
        <v>0</v>
      </c>
      <c r="I15" s="251"/>
      <c r="J15" s="251"/>
      <c r="K15" s="251"/>
      <c r="L15" s="252"/>
      <c r="M15" s="195"/>
      <c r="N15" s="195"/>
      <c r="O15" s="195"/>
      <c r="P15" s="195"/>
      <c r="Q15" s="195"/>
      <c r="R15" s="195"/>
      <c r="S15" s="195"/>
      <c r="T15" s="195"/>
      <c r="U15" s="195"/>
      <c r="V15" s="195"/>
      <c r="W15" s="195"/>
    </row>
    <row r="16" spans="1:23" x14ac:dyDescent="0.25">
      <c r="A16" s="210" t="s">
        <v>57</v>
      </c>
      <c r="B16" s="248"/>
      <c r="C16" s="288"/>
      <c r="D16" s="249"/>
      <c r="E16" s="248"/>
      <c r="F16" s="249"/>
      <c r="G16" s="34"/>
      <c r="H16" s="250">
        <f>B16*E16*G16</f>
        <v>0</v>
      </c>
      <c r="I16" s="251"/>
      <c r="J16" s="251"/>
      <c r="K16" s="251"/>
      <c r="L16" s="252"/>
      <c r="M16" s="195"/>
      <c r="N16" s="195"/>
      <c r="O16" s="195"/>
      <c r="P16" s="195"/>
      <c r="Q16" s="195"/>
      <c r="R16" s="195"/>
      <c r="S16" s="195"/>
      <c r="T16" s="195"/>
      <c r="U16" s="195"/>
      <c r="V16" s="195"/>
      <c r="W16" s="195"/>
    </row>
    <row r="17" spans="1:23" x14ac:dyDescent="0.25">
      <c r="A17" s="195"/>
      <c r="B17" s="195"/>
      <c r="C17" s="195"/>
      <c r="D17" s="195"/>
      <c r="E17" s="195"/>
      <c r="F17" s="195"/>
      <c r="G17" s="195"/>
      <c r="H17" s="195"/>
      <c r="I17" s="195"/>
      <c r="J17" s="195"/>
      <c r="K17" s="195"/>
      <c r="L17" s="195"/>
      <c r="M17" s="195"/>
      <c r="N17" s="195"/>
      <c r="O17" s="195"/>
      <c r="P17" s="195"/>
      <c r="Q17" s="195"/>
      <c r="R17" s="195"/>
      <c r="S17" s="195"/>
      <c r="T17" s="195"/>
      <c r="U17" s="195"/>
      <c r="V17" s="195"/>
      <c r="W17" s="195"/>
    </row>
    <row r="18" spans="1:23" ht="24.95" customHeight="1" x14ac:dyDescent="0.25">
      <c r="A18" s="273" t="s">
        <v>58</v>
      </c>
      <c r="B18" s="276" t="s">
        <v>59</v>
      </c>
      <c r="C18" s="277"/>
      <c r="D18" s="277"/>
      <c r="E18" s="277"/>
      <c r="F18" s="277"/>
      <c r="G18" s="277"/>
      <c r="H18" s="277"/>
      <c r="I18" s="277"/>
      <c r="J18" s="277"/>
      <c r="K18" s="277"/>
      <c r="L18" s="278"/>
      <c r="M18" s="195"/>
      <c r="N18" s="195"/>
      <c r="O18" s="195"/>
      <c r="P18" s="195"/>
      <c r="Q18" s="195"/>
      <c r="R18" s="195"/>
      <c r="S18" s="195"/>
      <c r="T18" s="195"/>
      <c r="U18" s="195"/>
      <c r="V18" s="195"/>
      <c r="W18" s="195"/>
    </row>
    <row r="19" spans="1:23" ht="24.95" customHeight="1" x14ac:dyDescent="0.25">
      <c r="A19" s="274"/>
      <c r="B19" s="279" t="s">
        <v>60</v>
      </c>
      <c r="C19" s="280"/>
      <c r="D19" s="280"/>
      <c r="E19" s="280"/>
      <c r="F19" s="280"/>
      <c r="G19" s="280"/>
      <c r="H19" s="280"/>
      <c r="I19" s="280"/>
      <c r="J19" s="280"/>
      <c r="K19" s="280"/>
      <c r="L19" s="281"/>
      <c r="M19" s="195"/>
      <c r="N19" s="195"/>
      <c r="O19" s="195"/>
      <c r="P19" s="195"/>
      <c r="Q19" s="195"/>
      <c r="R19" s="195"/>
      <c r="S19" s="195"/>
      <c r="T19" s="195"/>
      <c r="U19" s="195"/>
      <c r="V19" s="195"/>
      <c r="W19" s="195"/>
    </row>
    <row r="20" spans="1:23" ht="24.95" customHeight="1" x14ac:dyDescent="0.25">
      <c r="A20" s="275"/>
      <c r="B20" s="282" t="s">
        <v>61</v>
      </c>
      <c r="C20" s="283"/>
      <c r="D20" s="283"/>
      <c r="E20" s="283"/>
      <c r="F20" s="283"/>
      <c r="G20" s="283"/>
      <c r="H20" s="283"/>
      <c r="I20" s="283"/>
      <c r="J20" s="283"/>
      <c r="K20" s="283"/>
      <c r="L20" s="284"/>
      <c r="M20" s="195"/>
      <c r="N20" s="195"/>
      <c r="O20" s="195"/>
      <c r="P20" s="195"/>
      <c r="Q20" s="195"/>
      <c r="R20" s="195"/>
      <c r="S20" s="195"/>
      <c r="T20" s="195"/>
      <c r="U20" s="195"/>
      <c r="V20" s="195"/>
      <c r="W20" s="195"/>
    </row>
    <row r="21" spans="1:23" ht="24.95" customHeight="1" x14ac:dyDescent="0.25">
      <c r="A21" s="273" t="s">
        <v>62</v>
      </c>
      <c r="B21" s="276" t="s">
        <v>59</v>
      </c>
      <c r="C21" s="277"/>
      <c r="D21" s="277"/>
      <c r="E21" s="277"/>
      <c r="F21" s="277"/>
      <c r="G21" s="277"/>
      <c r="H21" s="277"/>
      <c r="I21" s="277"/>
      <c r="J21" s="277"/>
      <c r="K21" s="277"/>
      <c r="L21" s="278"/>
      <c r="M21" s="195"/>
      <c r="N21" s="195"/>
      <c r="O21" s="195"/>
      <c r="P21" s="195"/>
      <c r="Q21" s="195"/>
      <c r="R21" s="195"/>
      <c r="S21" s="195"/>
      <c r="T21" s="195"/>
      <c r="U21" s="195"/>
      <c r="V21" s="195"/>
      <c r="W21" s="195"/>
    </row>
    <row r="22" spans="1:23" ht="24.95" customHeight="1" x14ac:dyDescent="0.25">
      <c r="A22" s="274"/>
      <c r="B22" s="279" t="s">
        <v>60</v>
      </c>
      <c r="C22" s="280"/>
      <c r="D22" s="280"/>
      <c r="E22" s="280"/>
      <c r="F22" s="280"/>
      <c r="G22" s="280"/>
      <c r="H22" s="280"/>
      <c r="I22" s="280"/>
      <c r="J22" s="280"/>
      <c r="K22" s="280"/>
      <c r="L22" s="281"/>
      <c r="M22" s="195"/>
      <c r="N22" s="195"/>
      <c r="O22" s="195"/>
      <c r="P22" s="195"/>
      <c r="Q22" s="195"/>
      <c r="R22" s="195"/>
      <c r="S22" s="195"/>
      <c r="T22" s="195"/>
      <c r="U22" s="195"/>
      <c r="V22" s="195"/>
      <c r="W22" s="195"/>
    </row>
    <row r="23" spans="1:23" ht="24.95" customHeight="1" x14ac:dyDescent="0.25">
      <c r="A23" s="275"/>
      <c r="B23" s="282" t="s">
        <v>61</v>
      </c>
      <c r="C23" s="283"/>
      <c r="D23" s="283"/>
      <c r="E23" s="283"/>
      <c r="F23" s="283"/>
      <c r="G23" s="283"/>
      <c r="H23" s="283"/>
      <c r="I23" s="283"/>
      <c r="J23" s="283"/>
      <c r="K23" s="283"/>
      <c r="L23" s="284"/>
      <c r="M23" s="195"/>
      <c r="N23" s="195"/>
      <c r="O23" s="195"/>
      <c r="P23" s="195"/>
      <c r="Q23" s="195"/>
      <c r="R23" s="195"/>
      <c r="S23" s="195"/>
      <c r="T23" s="195"/>
      <c r="U23" s="195"/>
      <c r="V23" s="195"/>
      <c r="W23" s="195"/>
    </row>
    <row r="24" spans="1:23" ht="36.75" customHeight="1" x14ac:dyDescent="0.25">
      <c r="A24" s="203" t="s">
        <v>63</v>
      </c>
      <c r="B24" s="290" t="str">
        <f>"Based on the industry, the major application selected accounts for " &amp; VLOOKUP(INDEX($O$2:$Q$14,MATCH($H$5,$O$2:$O$14,0),MATCH(H6,$O$1:$Q$1,0)),$U$1:$V$4,2,FALSE)&amp;" of the annual plant energy spend"</f>
        <v>Based on the industry, the major application selected accounts for &lt; 10% of the annual plant energy spend</v>
      </c>
      <c r="C24" s="290"/>
      <c r="D24" s="290"/>
      <c r="E24" s="290"/>
      <c r="F24" s="290"/>
      <c r="G24" s="290"/>
      <c r="H24" s="290"/>
      <c r="I24" s="290"/>
      <c r="J24" s="290"/>
      <c r="K24" s="290"/>
      <c r="L24" s="290"/>
      <c r="M24" s="195"/>
      <c r="N24" s="195"/>
      <c r="O24" s="195"/>
      <c r="P24" s="195"/>
      <c r="Q24" s="195"/>
      <c r="R24" s="195"/>
      <c r="S24" s="195"/>
      <c r="T24" s="195"/>
      <c r="U24" s="195"/>
      <c r="V24" s="195"/>
      <c r="W24" s="195"/>
    </row>
    <row r="25" spans="1:23" x14ac:dyDescent="0.25">
      <c r="A25" s="195"/>
      <c r="B25" s="195"/>
      <c r="C25" s="195"/>
      <c r="D25" s="195"/>
      <c r="E25" s="195"/>
      <c r="F25" s="195"/>
      <c r="G25" s="195"/>
      <c r="H25" s="195"/>
      <c r="I25" s="195"/>
      <c r="J25" s="195"/>
      <c r="K25" s="195"/>
      <c r="L25" s="195"/>
      <c r="M25" s="195"/>
      <c r="N25" s="195"/>
      <c r="O25" s="195"/>
      <c r="P25" s="195"/>
      <c r="Q25" s="195"/>
      <c r="R25" s="195"/>
      <c r="S25" s="195"/>
      <c r="T25" s="195"/>
      <c r="U25" s="195"/>
      <c r="V25" s="195"/>
      <c r="W25" s="195"/>
    </row>
    <row r="26" spans="1:23" ht="50.1" customHeight="1" x14ac:dyDescent="0.25">
      <c r="A26" s="211"/>
      <c r="B26" s="212"/>
      <c r="C26" s="211"/>
      <c r="D26" s="289"/>
      <c r="E26" s="289"/>
      <c r="F26" s="289"/>
      <c r="G26" s="289"/>
      <c r="H26" s="289"/>
      <c r="I26" s="289"/>
      <c r="J26" s="289"/>
      <c r="K26" s="213"/>
      <c r="L26" s="214"/>
      <c r="M26" s="195"/>
      <c r="N26" s="195"/>
      <c r="O26" s="195"/>
      <c r="P26" s="195"/>
      <c r="Q26" s="195"/>
      <c r="R26" s="195"/>
      <c r="S26" s="195"/>
      <c r="T26" s="195"/>
      <c r="U26" s="195"/>
      <c r="V26" s="195"/>
      <c r="W26" s="195"/>
    </row>
    <row r="27" spans="1:23" ht="3" customHeight="1" x14ac:dyDescent="0.25">
      <c r="A27" s="215"/>
      <c r="B27" s="216"/>
      <c r="C27" s="215"/>
      <c r="D27" s="215"/>
      <c r="E27" s="215"/>
      <c r="F27" s="215"/>
      <c r="G27" s="215"/>
      <c r="H27" s="215"/>
      <c r="I27" s="215"/>
      <c r="J27" s="215"/>
      <c r="K27" s="215"/>
      <c r="L27" s="217"/>
      <c r="M27" s="195"/>
      <c r="N27" s="195"/>
      <c r="O27" s="195"/>
      <c r="P27" s="195"/>
      <c r="Q27" s="195"/>
      <c r="R27" s="195"/>
      <c r="S27" s="195"/>
      <c r="T27" s="195"/>
      <c r="U27" s="195"/>
      <c r="V27" s="195"/>
      <c r="W27" s="195"/>
    </row>
    <row r="28" spans="1:23" hidden="1" x14ac:dyDescent="0.25">
      <c r="A28" s="195"/>
      <c r="B28" s="195"/>
      <c r="C28" s="195"/>
      <c r="D28" s="195"/>
      <c r="E28" s="195"/>
      <c r="F28" s="195"/>
      <c r="G28" s="195"/>
      <c r="H28" s="195"/>
      <c r="I28" s="195"/>
      <c r="J28" s="195"/>
      <c r="K28" s="195"/>
      <c r="L28" s="195"/>
      <c r="M28" s="195"/>
      <c r="N28" s="195"/>
      <c r="O28" s="195"/>
      <c r="P28" s="195"/>
      <c r="Q28" s="195"/>
      <c r="R28" s="195"/>
      <c r="S28" s="195"/>
      <c r="T28" s="195"/>
      <c r="U28" s="195"/>
      <c r="V28" s="195"/>
      <c r="W28" s="195"/>
    </row>
    <row r="29" spans="1:23" hidden="1" x14ac:dyDescent="0.25">
      <c r="A29" s="195"/>
      <c r="B29" s="195"/>
      <c r="C29" s="195"/>
      <c r="D29" s="195"/>
      <c r="E29" s="195"/>
      <c r="F29" s="195"/>
      <c r="G29" s="195"/>
      <c r="H29" s="195"/>
      <c r="I29" s="195"/>
      <c r="J29" s="195"/>
      <c r="K29" s="195"/>
      <c r="L29" s="195"/>
      <c r="M29" s="195"/>
      <c r="N29" s="195"/>
      <c r="O29" s="195"/>
      <c r="P29" s="195"/>
      <c r="Q29" s="195"/>
      <c r="R29" s="195"/>
      <c r="S29" s="195"/>
      <c r="T29" s="195"/>
      <c r="U29" s="195"/>
      <c r="V29" s="195"/>
      <c r="W29" s="195"/>
    </row>
    <row r="30" spans="1:23" hidden="1" x14ac:dyDescent="0.25">
      <c r="A30" s="195"/>
      <c r="B30" s="195"/>
      <c r="C30" s="195"/>
      <c r="D30" s="195"/>
      <c r="E30" s="195"/>
      <c r="F30" s="195"/>
      <c r="G30" s="195"/>
      <c r="H30" s="195"/>
      <c r="I30" s="195"/>
      <c r="J30" s="195"/>
      <c r="K30" s="195"/>
      <c r="L30" s="195"/>
      <c r="M30" s="195"/>
      <c r="N30" s="195"/>
      <c r="O30" s="195"/>
      <c r="P30" s="195"/>
      <c r="Q30" s="195"/>
      <c r="R30" s="195"/>
      <c r="S30" s="195"/>
      <c r="T30" s="195"/>
      <c r="U30" s="195"/>
      <c r="V30" s="195"/>
      <c r="W30" s="195"/>
    </row>
    <row r="31" spans="1:23" hidden="1" x14ac:dyDescent="0.25">
      <c r="A31" s="195"/>
      <c r="B31" s="195"/>
      <c r="C31" s="195"/>
      <c r="D31" s="195"/>
      <c r="E31" s="195"/>
      <c r="F31" s="195"/>
      <c r="G31" s="195"/>
      <c r="H31" s="195"/>
      <c r="I31" s="195"/>
      <c r="J31" s="195"/>
      <c r="K31" s="195"/>
      <c r="L31" s="195"/>
      <c r="M31" s="195"/>
      <c r="N31" s="195"/>
      <c r="O31" s="195"/>
      <c r="P31" s="195"/>
      <c r="Q31" s="195"/>
      <c r="R31" s="195"/>
      <c r="S31" s="195"/>
      <c r="T31" s="195"/>
      <c r="U31" s="195"/>
      <c r="V31" s="195"/>
      <c r="W31" s="195"/>
    </row>
    <row r="32" spans="1:23" hidden="1" x14ac:dyDescent="0.25">
      <c r="N32" s="195"/>
      <c r="O32" s="195"/>
      <c r="P32" s="195"/>
      <c r="Q32" s="195"/>
      <c r="R32" s="195"/>
      <c r="S32" s="195"/>
      <c r="T32" s="195"/>
      <c r="U32" s="195"/>
      <c r="V32" s="195"/>
      <c r="W32" s="195"/>
    </row>
  </sheetData>
  <sheetProtection algorithmName="SHA-512" hashValue="P+nWV11Yvy0ywk/6IQ93U5m2G0UbZZxQDL38YbS4Lwbtcq5kr0JoyI+ueN9o+cKhspZqrCJYkMY2/meu6LdGPg==" saltValue="UlMIAasufhjgQfDW1KCQIw==" spinCount="100000" sheet="1" objects="1" scenarios="1"/>
  <mergeCells count="42">
    <mergeCell ref="D26:J26"/>
    <mergeCell ref="B24:L24"/>
    <mergeCell ref="A21:A23"/>
    <mergeCell ref="B21:L21"/>
    <mergeCell ref="B22:L22"/>
    <mergeCell ref="B23:L23"/>
    <mergeCell ref="B8:F8"/>
    <mergeCell ref="H7:L7"/>
    <mergeCell ref="H8:L8"/>
    <mergeCell ref="A18:A20"/>
    <mergeCell ref="B18:L18"/>
    <mergeCell ref="B19:L19"/>
    <mergeCell ref="B20:L20"/>
    <mergeCell ref="H11:L11"/>
    <mergeCell ref="B11:D11"/>
    <mergeCell ref="E11:F11"/>
    <mergeCell ref="B12:D12"/>
    <mergeCell ref="B13:D13"/>
    <mergeCell ref="B14:D14"/>
    <mergeCell ref="B15:D15"/>
    <mergeCell ref="B16:D16"/>
    <mergeCell ref="E12:F12"/>
    <mergeCell ref="B5:F5"/>
    <mergeCell ref="B6:F6"/>
    <mergeCell ref="H5:L5"/>
    <mergeCell ref="B7:F7"/>
    <mergeCell ref="H6:L6"/>
    <mergeCell ref="A1:L1"/>
    <mergeCell ref="A2:L2"/>
    <mergeCell ref="B3:F3"/>
    <mergeCell ref="H3:L3"/>
    <mergeCell ref="B4:F4"/>
    <mergeCell ref="H4:L4"/>
    <mergeCell ref="E14:F14"/>
    <mergeCell ref="E15:F15"/>
    <mergeCell ref="E16:F16"/>
    <mergeCell ref="H12:L12"/>
    <mergeCell ref="H13:L13"/>
    <mergeCell ref="H14:L14"/>
    <mergeCell ref="H15:L15"/>
    <mergeCell ref="H16:L16"/>
    <mergeCell ref="E13:F13"/>
  </mergeCells>
  <conditionalFormatting sqref="G5">
    <cfRule type="expression" dxfId="1" priority="7">
      <formula>ISBLANK($H$5)=TRUE</formula>
    </cfRule>
  </conditionalFormatting>
  <conditionalFormatting sqref="H12:H16">
    <cfRule type="cellIs" dxfId="0" priority="6" operator="greaterThan">
      <formula>8780</formula>
    </cfRule>
  </conditionalFormatting>
  <dataValidations count="2">
    <dataValidation type="list" allowBlank="1" showInputMessage="1" showErrorMessage="1" sqref="H5:L5" xr:uid="{08A0466C-D2B2-428D-8DA9-2126D6CDBC64}">
      <formula1>$O$2:$O$14</formula1>
    </dataValidation>
    <dataValidation type="list" allowBlank="1" showInputMessage="1" showErrorMessage="1" sqref="H6:L6" xr:uid="{DEFBFB32-F232-4861-AFD1-EAF80A47D344}">
      <formula1>$P$1:$Q$1</formula1>
    </dataValidation>
  </dataValidations>
  <pageMargins left="0.7" right="0.7" top="0.75" bottom="0.75" header="0.3" footer="0.3"/>
  <pageSetup scale="68" orientation="landscape" r:id="rId1"/>
  <headerFooter>
    <oddFooter xml:space="preserve">&amp;R&amp;P of &amp;N </oddFooter>
  </headerFooter>
  <ignoredErrors>
    <ignoredError sqref="B18:L20 B22:L23 C21:L21" numberStoredAsText="1"/>
    <ignoredError sqref="B24"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735D7-CF10-4FB7-8F20-B94FF85F3B37}">
  <sheetPr codeName="Sheet1"/>
  <dimension ref="A1:T317"/>
  <sheetViews>
    <sheetView tabSelected="1" topLeftCell="A151" zoomScale="90" zoomScaleNormal="90" workbookViewId="0">
      <selection activeCell="A210" sqref="A210:XFD213"/>
    </sheetView>
  </sheetViews>
  <sheetFormatPr defaultColWidth="15.7109375" defaultRowHeight="15" zeroHeight="1" x14ac:dyDescent="0.25"/>
  <cols>
    <col min="1" max="1" width="10.7109375" style="33" customWidth="1"/>
    <col min="2" max="2" width="4" style="67" customWidth="1"/>
    <col min="3" max="3" width="27.7109375" customWidth="1"/>
    <col min="4" max="4" width="18" customWidth="1"/>
    <col min="5" max="5" width="19.42578125" customWidth="1"/>
    <col min="6" max="6" width="29.7109375" customWidth="1"/>
    <col min="7" max="7" width="29.42578125" customWidth="1"/>
    <col min="8" max="8" width="51.42578125" style="154" customWidth="1"/>
    <col min="9" max="9" width="15.7109375" style="60"/>
    <col min="10" max="10" width="15.7109375" hidden="1" customWidth="1"/>
    <col min="11" max="14" width="15.7109375" style="2" hidden="1" customWidth="1"/>
    <col min="15" max="17" width="15.7109375" style="5" hidden="1" customWidth="1"/>
    <col min="18" max="18" width="15.7109375" style="92"/>
  </cols>
  <sheetData>
    <row r="1" spans="1:20" ht="50.1" customHeight="1" x14ac:dyDescent="0.25">
      <c r="A1" s="21"/>
      <c r="B1" s="119"/>
      <c r="C1" s="320" t="s">
        <v>247</v>
      </c>
      <c r="D1" s="320"/>
      <c r="E1" s="320"/>
      <c r="F1" s="320"/>
      <c r="G1" s="320"/>
      <c r="H1" s="320"/>
      <c r="I1" s="320"/>
      <c r="J1" s="320"/>
      <c r="K1" s="320"/>
      <c r="L1" s="320"/>
      <c r="M1" s="320"/>
      <c r="N1" s="320"/>
      <c r="O1" s="320"/>
      <c r="P1" s="320"/>
      <c r="Q1" s="320"/>
      <c r="R1" s="46"/>
    </row>
    <row r="2" spans="1:20" ht="3" customHeight="1" x14ac:dyDescent="0.25">
      <c r="A2" s="22"/>
      <c r="B2" s="120"/>
      <c r="C2" s="93"/>
      <c r="D2" s="93"/>
      <c r="E2" s="93"/>
      <c r="F2" s="93"/>
      <c r="G2" s="93"/>
      <c r="H2" s="147"/>
      <c r="I2" s="93"/>
      <c r="J2" s="93"/>
      <c r="K2" s="93"/>
      <c r="L2" s="93"/>
      <c r="M2" s="93"/>
      <c r="N2" s="93"/>
      <c r="O2" s="93"/>
      <c r="P2" s="93"/>
      <c r="Q2" s="93"/>
      <c r="R2" s="37"/>
    </row>
    <row r="3" spans="1:20" ht="18" hidden="1" customHeight="1" thickBot="1" x14ac:dyDescent="0.3">
      <c r="B3" s="80"/>
      <c r="C3" s="86"/>
      <c r="D3" s="86"/>
      <c r="E3" s="86"/>
      <c r="F3" s="86"/>
      <c r="G3" s="86"/>
      <c r="H3" s="148"/>
      <c r="I3" s="86"/>
      <c r="J3" s="86"/>
      <c r="K3" s="86"/>
      <c r="L3" s="86"/>
      <c r="M3" s="86"/>
      <c r="N3" s="86"/>
      <c r="O3" s="86"/>
      <c r="P3" s="86"/>
      <c r="Q3" s="86"/>
    </row>
    <row r="4" spans="1:20" ht="18" customHeight="1" x14ac:dyDescent="0.25">
      <c r="B4" s="80"/>
      <c r="C4" s="33"/>
      <c r="D4" s="33"/>
      <c r="E4" s="33"/>
      <c r="F4" s="33"/>
      <c r="G4" s="33"/>
      <c r="H4" s="149"/>
      <c r="I4" s="112"/>
      <c r="J4" s="33"/>
      <c r="K4" s="90"/>
      <c r="L4" s="90"/>
      <c r="M4" s="90"/>
      <c r="N4" s="90"/>
      <c r="O4" s="92"/>
      <c r="P4" s="92"/>
      <c r="Q4" s="92"/>
    </row>
    <row r="5" spans="1:20" s="71" customFormat="1" ht="24.95" customHeight="1" x14ac:dyDescent="0.25">
      <c r="A5" s="117"/>
      <c r="B5" s="139" t="s">
        <v>64</v>
      </c>
      <c r="C5" s="317" t="s">
        <v>65</v>
      </c>
      <c r="D5" s="317"/>
      <c r="E5" s="317"/>
      <c r="F5" s="317"/>
      <c r="G5" s="317"/>
      <c r="H5" s="150" t="s">
        <v>66</v>
      </c>
      <c r="I5" s="142" t="s">
        <v>67</v>
      </c>
      <c r="J5" s="73" t="s">
        <v>68</v>
      </c>
      <c r="K5" s="73"/>
      <c r="L5" s="73"/>
      <c r="M5" s="73"/>
      <c r="N5" s="72"/>
      <c r="O5" s="72" t="s">
        <v>69</v>
      </c>
      <c r="P5" s="72" t="s">
        <v>70</v>
      </c>
      <c r="Q5" s="72" t="s">
        <v>71</v>
      </c>
      <c r="R5" s="113"/>
    </row>
    <row r="6" spans="1:20" s="71" customFormat="1" ht="24.95" customHeight="1" x14ac:dyDescent="0.25">
      <c r="A6" s="117"/>
      <c r="B6" s="140"/>
      <c r="C6" s="141" t="s">
        <v>248</v>
      </c>
      <c r="D6" s="141"/>
      <c r="E6" s="141"/>
      <c r="F6" s="141"/>
      <c r="G6" s="141"/>
      <c r="H6" s="151"/>
      <c r="I6" s="143"/>
      <c r="J6" s="70"/>
      <c r="K6" s="70"/>
      <c r="L6" s="70"/>
      <c r="M6" s="70"/>
      <c r="N6" s="69"/>
      <c r="O6" s="69"/>
      <c r="P6" s="69"/>
      <c r="Q6" s="69"/>
      <c r="R6" s="113"/>
    </row>
    <row r="7" spans="1:20" ht="20.100000000000001" customHeight="1" x14ac:dyDescent="0.25">
      <c r="B7" s="133"/>
      <c r="C7" s="319" t="s">
        <v>72</v>
      </c>
      <c r="D7" s="319"/>
      <c r="E7" s="319"/>
      <c r="F7" s="319"/>
      <c r="G7" s="319"/>
      <c r="H7" s="152"/>
      <c r="I7" s="134">
        <f>SUM(I8,I12,I16,I21,I25,I29,I33,I36,I41)</f>
        <v>90</v>
      </c>
      <c r="J7" s="62"/>
      <c r="K7" s="87">
        <f>SUMIF(O8:O44,"=1",Q8:Q44)</f>
        <v>90</v>
      </c>
      <c r="L7" s="15"/>
      <c r="M7" s="15"/>
      <c r="N7" s="16"/>
      <c r="O7" s="17"/>
      <c r="P7" s="17"/>
      <c r="Q7" s="17"/>
    </row>
    <row r="8" spans="1:20" s="1" customFormat="1" ht="20.100000000000001" customHeight="1" x14ac:dyDescent="0.25">
      <c r="A8" s="118"/>
      <c r="B8" s="77">
        <v>1</v>
      </c>
      <c r="C8" s="314" t="s">
        <v>249</v>
      </c>
      <c r="D8" s="314"/>
      <c r="E8" s="314"/>
      <c r="F8" s="314"/>
      <c r="G8" s="314"/>
      <c r="H8" s="184" t="s">
        <v>73</v>
      </c>
      <c r="I8" s="59">
        <f>VLOOKUP(H8,P8:Q10,2, FALSE)</f>
        <v>10</v>
      </c>
      <c r="J8" s="135"/>
      <c r="K8" s="3"/>
      <c r="L8" s="3"/>
      <c r="M8" s="3"/>
      <c r="N8" s="3"/>
      <c r="O8" s="6">
        <v>1</v>
      </c>
      <c r="P8" s="6" t="s">
        <v>73</v>
      </c>
      <c r="Q8" s="6">
        <v>10</v>
      </c>
      <c r="R8" s="114"/>
    </row>
    <row r="9" spans="1:20" s="1" customFormat="1" ht="20.100000000000001" hidden="1" customHeight="1" x14ac:dyDescent="0.25">
      <c r="A9" s="118"/>
      <c r="B9" s="77"/>
      <c r="C9" s="182"/>
      <c r="D9" s="182"/>
      <c r="E9" s="182"/>
      <c r="F9" s="182"/>
      <c r="G9" s="182"/>
      <c r="H9" s="184"/>
      <c r="I9" s="59"/>
      <c r="J9" s="135"/>
      <c r="K9" s="3"/>
      <c r="L9" s="3"/>
      <c r="M9" s="3"/>
      <c r="N9" s="3"/>
      <c r="O9" s="6">
        <v>2</v>
      </c>
      <c r="P9" s="6" t="s">
        <v>74</v>
      </c>
      <c r="Q9" s="6">
        <v>5</v>
      </c>
      <c r="R9" s="114"/>
    </row>
    <row r="10" spans="1:20" s="1" customFormat="1" ht="20.100000000000001" hidden="1" customHeight="1" x14ac:dyDescent="0.25">
      <c r="A10" s="118"/>
      <c r="B10" s="77"/>
      <c r="C10" s="182"/>
      <c r="D10" s="182"/>
      <c r="E10" s="182"/>
      <c r="F10" s="182"/>
      <c r="G10" s="182"/>
      <c r="H10" s="184"/>
      <c r="I10" s="59"/>
      <c r="J10" s="135"/>
      <c r="K10" s="3"/>
      <c r="L10" s="3"/>
      <c r="M10" s="3"/>
      <c r="N10" s="3"/>
      <c r="O10" s="6">
        <v>3</v>
      </c>
      <c r="P10" s="6" t="s">
        <v>75</v>
      </c>
      <c r="Q10" s="6">
        <v>0</v>
      </c>
      <c r="R10" s="114"/>
    </row>
    <row r="11" spans="1:20" ht="20.100000000000001" hidden="1" customHeight="1" x14ac:dyDescent="0.25">
      <c r="B11" s="68"/>
      <c r="C11" s="47"/>
      <c r="D11" s="47"/>
      <c r="E11" s="47"/>
      <c r="F11" s="47"/>
      <c r="G11" s="47"/>
      <c r="H11" s="185"/>
      <c r="I11" s="68"/>
      <c r="J11" s="67"/>
      <c r="K11"/>
      <c r="L11"/>
      <c r="M11"/>
      <c r="N11"/>
      <c r="O11"/>
      <c r="P11"/>
      <c r="Q11"/>
      <c r="R11" s="33"/>
      <c r="T11" s="1"/>
    </row>
    <row r="12" spans="1:20" s="1" customFormat="1" ht="20.100000000000001" customHeight="1" x14ac:dyDescent="0.25">
      <c r="A12" s="118"/>
      <c r="B12" s="77">
        <v>2</v>
      </c>
      <c r="C12" s="314" t="s">
        <v>250</v>
      </c>
      <c r="D12" s="314"/>
      <c r="E12" s="314"/>
      <c r="F12" s="314"/>
      <c r="G12" s="314"/>
      <c r="H12" s="184" t="s">
        <v>76</v>
      </c>
      <c r="I12" s="59">
        <f>VLOOKUP(H12,P12:Q14,2, FALSE)</f>
        <v>10</v>
      </c>
      <c r="J12" s="135"/>
      <c r="K12" s="3"/>
      <c r="L12" s="3"/>
      <c r="M12" s="3"/>
      <c r="N12" s="3"/>
      <c r="O12" s="6">
        <v>1</v>
      </c>
      <c r="P12" s="6" t="s">
        <v>76</v>
      </c>
      <c r="Q12" s="6">
        <v>10</v>
      </c>
      <c r="R12" s="114"/>
    </row>
    <row r="13" spans="1:20" s="1" customFormat="1" ht="20.100000000000001" hidden="1" customHeight="1" x14ac:dyDescent="0.25">
      <c r="A13" s="118"/>
      <c r="B13" s="77"/>
      <c r="C13" s="182"/>
      <c r="D13" s="182"/>
      <c r="E13" s="182"/>
      <c r="F13" s="182"/>
      <c r="G13" s="182"/>
      <c r="H13" s="184"/>
      <c r="I13" s="59"/>
      <c r="J13" s="135"/>
      <c r="K13" s="3"/>
      <c r="L13" s="3"/>
      <c r="M13" s="3"/>
      <c r="N13" s="3"/>
      <c r="O13" s="6">
        <v>2</v>
      </c>
      <c r="P13" s="6" t="s">
        <v>77</v>
      </c>
      <c r="Q13" s="6">
        <v>5</v>
      </c>
      <c r="R13" s="114"/>
    </row>
    <row r="14" spans="1:20" s="1" customFormat="1" ht="20.100000000000001" hidden="1" customHeight="1" x14ac:dyDescent="0.25">
      <c r="A14" s="118"/>
      <c r="B14" s="77"/>
      <c r="C14" s="182"/>
      <c r="D14" s="182"/>
      <c r="E14" s="182"/>
      <c r="F14" s="182"/>
      <c r="G14" s="182"/>
      <c r="H14" s="184"/>
      <c r="I14" s="59"/>
      <c r="J14" s="135"/>
      <c r="K14" s="3"/>
      <c r="L14" s="3"/>
      <c r="M14" s="3"/>
      <c r="N14" s="3"/>
      <c r="O14" s="6">
        <v>3</v>
      </c>
      <c r="P14" s="6" t="s">
        <v>78</v>
      </c>
      <c r="Q14" s="6">
        <v>0</v>
      </c>
      <c r="R14" s="114"/>
    </row>
    <row r="15" spans="1:20" ht="20.100000000000001" hidden="1" customHeight="1" x14ac:dyDescent="0.25">
      <c r="B15" s="68"/>
      <c r="C15" s="47"/>
      <c r="D15" s="47"/>
      <c r="E15" s="47"/>
      <c r="F15" s="47"/>
      <c r="G15" s="47"/>
      <c r="H15" s="185"/>
      <c r="I15" s="68"/>
      <c r="J15" s="67"/>
      <c r="K15"/>
      <c r="L15"/>
      <c r="M15"/>
      <c r="N15"/>
      <c r="O15"/>
      <c r="P15"/>
      <c r="Q15"/>
      <c r="R15" s="33"/>
    </row>
    <row r="16" spans="1:20" s="1" customFormat="1" ht="20.100000000000001" customHeight="1" x14ac:dyDescent="0.25">
      <c r="A16" s="118"/>
      <c r="B16" s="77">
        <v>3</v>
      </c>
      <c r="C16" s="314" t="s">
        <v>251</v>
      </c>
      <c r="D16" s="314"/>
      <c r="E16" s="314"/>
      <c r="F16" s="314"/>
      <c r="G16" s="314"/>
      <c r="H16" s="184" t="s">
        <v>79</v>
      </c>
      <c r="I16" s="59">
        <f>VLOOKUP(H16,P16:Q19,2, FALSE)</f>
        <v>10</v>
      </c>
      <c r="J16" s="135"/>
      <c r="K16" s="3"/>
      <c r="L16" s="3"/>
      <c r="M16" s="3"/>
      <c r="N16" s="3"/>
      <c r="O16" s="6">
        <v>1</v>
      </c>
      <c r="P16" s="6" t="s">
        <v>79</v>
      </c>
      <c r="Q16" s="6">
        <v>10</v>
      </c>
      <c r="R16" s="114"/>
    </row>
    <row r="17" spans="1:18" s="1" customFormat="1" ht="20.100000000000001" hidden="1" customHeight="1" x14ac:dyDescent="0.25">
      <c r="A17" s="118"/>
      <c r="B17" s="77"/>
      <c r="C17" s="182"/>
      <c r="D17" s="182"/>
      <c r="E17" s="182"/>
      <c r="F17" s="182"/>
      <c r="G17" s="182"/>
      <c r="H17" s="184"/>
      <c r="I17" s="59"/>
      <c r="J17" s="135"/>
      <c r="K17" s="3"/>
      <c r="L17" s="3"/>
      <c r="M17" s="3"/>
      <c r="N17" s="3"/>
      <c r="O17" s="6">
        <v>2</v>
      </c>
      <c r="P17" s="6" t="s">
        <v>80</v>
      </c>
      <c r="Q17" s="6">
        <v>6</v>
      </c>
      <c r="R17" s="114"/>
    </row>
    <row r="18" spans="1:18" s="1" customFormat="1" ht="20.100000000000001" hidden="1" customHeight="1" x14ac:dyDescent="0.25">
      <c r="A18" s="118"/>
      <c r="B18" s="77"/>
      <c r="C18" s="182"/>
      <c r="D18" s="182"/>
      <c r="E18" s="182"/>
      <c r="F18" s="182"/>
      <c r="G18" s="182"/>
      <c r="H18" s="184"/>
      <c r="I18" s="59"/>
      <c r="J18" s="135"/>
      <c r="K18" s="3"/>
      <c r="L18" s="3"/>
      <c r="M18" s="3"/>
      <c r="N18" s="3"/>
      <c r="O18" s="6">
        <v>3</v>
      </c>
      <c r="P18" s="6" t="s">
        <v>81</v>
      </c>
      <c r="Q18" s="6">
        <v>5</v>
      </c>
      <c r="R18" s="114"/>
    </row>
    <row r="19" spans="1:18" s="1" customFormat="1" ht="20.100000000000001" hidden="1" customHeight="1" x14ac:dyDescent="0.25">
      <c r="A19" s="118"/>
      <c r="B19" s="77"/>
      <c r="C19" s="182"/>
      <c r="D19" s="182"/>
      <c r="E19" s="182"/>
      <c r="F19" s="182"/>
      <c r="G19" s="182"/>
      <c r="H19" s="184"/>
      <c r="I19" s="59"/>
      <c r="J19" s="135"/>
      <c r="K19" s="3"/>
      <c r="L19" s="3"/>
      <c r="M19" s="3"/>
      <c r="N19" s="3"/>
      <c r="O19" s="6">
        <v>4</v>
      </c>
      <c r="P19" s="6" t="s">
        <v>82</v>
      </c>
      <c r="Q19" s="6">
        <v>0</v>
      </c>
      <c r="R19" s="114"/>
    </row>
    <row r="20" spans="1:18" ht="20.100000000000001" hidden="1" customHeight="1" x14ac:dyDescent="0.25">
      <c r="B20" s="68"/>
      <c r="C20" s="47"/>
      <c r="D20" s="47"/>
      <c r="E20" s="47"/>
      <c r="F20" s="47"/>
      <c r="G20" s="47"/>
      <c r="H20" s="185"/>
      <c r="I20" s="68"/>
      <c r="J20" s="135"/>
      <c r="K20"/>
      <c r="L20"/>
      <c r="M20"/>
      <c r="N20"/>
      <c r="O20"/>
      <c r="P20"/>
      <c r="Q20"/>
      <c r="R20" s="33"/>
    </row>
    <row r="21" spans="1:18" ht="20.100000000000001" customHeight="1" x14ac:dyDescent="0.25">
      <c r="B21" s="77">
        <v>4</v>
      </c>
      <c r="C21" s="318" t="s">
        <v>252</v>
      </c>
      <c r="D21" s="318"/>
      <c r="E21" s="318"/>
      <c r="F21" s="318"/>
      <c r="G21" s="318"/>
      <c r="H21" s="184" t="s">
        <v>83</v>
      </c>
      <c r="I21" s="59">
        <f>VLOOKUP(H21,P21:Q24,2, FALSE)</f>
        <v>10</v>
      </c>
      <c r="J21" s="135"/>
      <c r="K21" s="47"/>
      <c r="L21" s="47"/>
      <c r="M21" s="47"/>
      <c r="N21" s="47"/>
      <c r="O21" s="49">
        <v>1</v>
      </c>
      <c r="P21" s="49" t="s">
        <v>83</v>
      </c>
      <c r="Q21" s="49">
        <v>10</v>
      </c>
      <c r="R21" s="33"/>
    </row>
    <row r="22" spans="1:18" ht="20.100000000000001" hidden="1" customHeight="1" x14ac:dyDescent="0.25">
      <c r="B22" s="68"/>
      <c r="C22" s="47"/>
      <c r="D22" s="47"/>
      <c r="E22" s="47"/>
      <c r="F22" s="47"/>
      <c r="G22" s="47"/>
      <c r="H22" s="184"/>
      <c r="I22" s="59"/>
      <c r="J22" s="136"/>
      <c r="K22" s="47"/>
      <c r="L22" s="47"/>
      <c r="M22" s="47"/>
      <c r="N22" s="47"/>
      <c r="O22" s="49">
        <v>2</v>
      </c>
      <c r="P22" s="49" t="s">
        <v>84</v>
      </c>
      <c r="Q22" s="49">
        <v>5</v>
      </c>
      <c r="R22" s="33"/>
    </row>
    <row r="23" spans="1:18" ht="20.100000000000001" hidden="1" customHeight="1" x14ac:dyDescent="0.25">
      <c r="B23" s="68"/>
      <c r="C23" s="47"/>
      <c r="D23" s="47"/>
      <c r="E23" s="47"/>
      <c r="F23" s="47"/>
      <c r="G23" s="47"/>
      <c r="H23" s="184"/>
      <c r="I23" s="59"/>
      <c r="J23" s="136"/>
      <c r="K23" s="47"/>
      <c r="L23" s="47"/>
      <c r="M23" s="47"/>
      <c r="N23" s="47"/>
      <c r="O23" s="49">
        <v>3</v>
      </c>
      <c r="P23" s="49" t="s">
        <v>85</v>
      </c>
      <c r="Q23" s="49">
        <v>0</v>
      </c>
      <c r="R23" s="33"/>
    </row>
    <row r="24" spans="1:18" ht="20.100000000000001" hidden="1" customHeight="1" x14ac:dyDescent="0.25">
      <c r="B24" s="68"/>
      <c r="C24" s="47"/>
      <c r="D24" s="47"/>
      <c r="E24" s="47"/>
      <c r="F24" s="47"/>
      <c r="G24" s="47"/>
      <c r="H24" s="185"/>
      <c r="I24" s="68"/>
      <c r="J24" s="67"/>
      <c r="K24"/>
      <c r="L24"/>
      <c r="M24"/>
      <c r="N24"/>
      <c r="O24"/>
      <c r="P24"/>
      <c r="Q24"/>
      <c r="R24" s="33"/>
    </row>
    <row r="25" spans="1:18" s="1" customFormat="1" ht="20.100000000000001" customHeight="1" x14ac:dyDescent="0.25">
      <c r="A25" s="118"/>
      <c r="B25" s="77">
        <v>5</v>
      </c>
      <c r="C25" s="314" t="s">
        <v>253</v>
      </c>
      <c r="D25" s="314"/>
      <c r="E25" s="314"/>
      <c r="F25" s="314"/>
      <c r="G25" s="314"/>
      <c r="H25" s="184" t="s">
        <v>86</v>
      </c>
      <c r="I25" s="59">
        <f>VLOOKUP(H25,P25:Q27,2, FALSE)</f>
        <v>10</v>
      </c>
      <c r="J25" s="135"/>
      <c r="K25" s="3"/>
      <c r="L25" s="3"/>
      <c r="M25" s="3"/>
      <c r="N25" s="3"/>
      <c r="O25" s="6">
        <v>1</v>
      </c>
      <c r="P25" s="6" t="s">
        <v>86</v>
      </c>
      <c r="Q25" s="6">
        <v>10</v>
      </c>
      <c r="R25" s="114"/>
    </row>
    <row r="26" spans="1:18" s="1" customFormat="1" ht="20.100000000000001" hidden="1" customHeight="1" x14ac:dyDescent="0.25">
      <c r="A26" s="118"/>
      <c r="B26" s="77"/>
      <c r="C26" s="182"/>
      <c r="D26" s="182"/>
      <c r="E26" s="182"/>
      <c r="F26" s="182"/>
      <c r="G26" s="182"/>
      <c r="H26" s="184"/>
      <c r="I26" s="59"/>
      <c r="J26" s="135"/>
      <c r="K26" s="3"/>
      <c r="L26" s="3"/>
      <c r="M26" s="3"/>
      <c r="N26" s="3"/>
      <c r="O26" s="6">
        <v>2</v>
      </c>
      <c r="P26" s="6" t="s">
        <v>82</v>
      </c>
      <c r="Q26" s="6">
        <v>0</v>
      </c>
      <c r="R26" s="114"/>
    </row>
    <row r="27" spans="1:18" s="1" customFormat="1" ht="20.100000000000001" hidden="1" customHeight="1" x14ac:dyDescent="0.25">
      <c r="A27" s="118"/>
      <c r="B27" s="77"/>
      <c r="C27" s="182"/>
      <c r="D27" s="182"/>
      <c r="E27" s="182"/>
      <c r="F27" s="182"/>
      <c r="G27" s="182"/>
      <c r="H27" s="184"/>
      <c r="I27" s="59"/>
      <c r="J27" s="135"/>
      <c r="K27" s="3"/>
      <c r="L27" s="3"/>
      <c r="M27" s="3"/>
      <c r="N27" s="3"/>
      <c r="O27" s="6">
        <v>3</v>
      </c>
      <c r="P27" s="6" t="s">
        <v>87</v>
      </c>
      <c r="Q27" s="6">
        <v>5</v>
      </c>
      <c r="R27" s="114"/>
    </row>
    <row r="28" spans="1:18" ht="20.100000000000001" hidden="1" customHeight="1" x14ac:dyDescent="0.25">
      <c r="B28" s="68"/>
      <c r="C28" s="47"/>
      <c r="D28" s="47"/>
      <c r="E28" s="47"/>
      <c r="F28" s="47"/>
      <c r="G28" s="47"/>
      <c r="H28" s="185"/>
      <c r="I28" s="68"/>
      <c r="J28" s="67"/>
      <c r="K28"/>
      <c r="L28"/>
      <c r="M28"/>
      <c r="N28"/>
      <c r="O28"/>
      <c r="P28"/>
      <c r="Q28"/>
      <c r="R28" s="33"/>
    </row>
    <row r="29" spans="1:18" s="1" customFormat="1" ht="20.100000000000001" customHeight="1" x14ac:dyDescent="0.25">
      <c r="A29" s="118"/>
      <c r="B29" s="77">
        <v>6</v>
      </c>
      <c r="C29" s="314" t="s">
        <v>254</v>
      </c>
      <c r="D29" s="314"/>
      <c r="E29" s="314"/>
      <c r="F29" s="314"/>
      <c r="G29" s="314"/>
      <c r="H29" s="184" t="s">
        <v>88</v>
      </c>
      <c r="I29" s="59">
        <f>VLOOKUP(H29,P29:Q31,2, FALSE)</f>
        <v>10</v>
      </c>
      <c r="J29" s="135"/>
      <c r="K29" s="3"/>
      <c r="L29" s="3"/>
      <c r="M29" s="3"/>
      <c r="N29" s="3"/>
      <c r="O29" s="6">
        <v>1</v>
      </c>
      <c r="P29" s="6" t="s">
        <v>88</v>
      </c>
      <c r="Q29" s="6">
        <v>10</v>
      </c>
      <c r="R29" s="114"/>
    </row>
    <row r="30" spans="1:18" s="1" customFormat="1" ht="20.100000000000001" hidden="1" customHeight="1" x14ac:dyDescent="0.25">
      <c r="A30" s="118"/>
      <c r="B30" s="77"/>
      <c r="C30" s="182"/>
      <c r="D30" s="182"/>
      <c r="E30" s="182"/>
      <c r="F30" s="182"/>
      <c r="G30" s="182"/>
      <c r="H30" s="184"/>
      <c r="I30" s="59"/>
      <c r="J30" s="135"/>
      <c r="K30" s="3"/>
      <c r="L30" s="3"/>
      <c r="M30" s="3"/>
      <c r="N30" s="3"/>
      <c r="O30" s="6">
        <v>2</v>
      </c>
      <c r="P30" s="6" t="s">
        <v>89</v>
      </c>
      <c r="Q30" s="6">
        <v>5</v>
      </c>
      <c r="R30" s="114"/>
    </row>
    <row r="31" spans="1:18" s="1" customFormat="1" ht="20.100000000000001" hidden="1" customHeight="1" x14ac:dyDescent="0.25">
      <c r="A31" s="118"/>
      <c r="B31" s="77"/>
      <c r="C31" s="182"/>
      <c r="D31" s="182"/>
      <c r="E31" s="182"/>
      <c r="F31" s="182"/>
      <c r="G31" s="182"/>
      <c r="H31" s="184"/>
      <c r="I31" s="59"/>
      <c r="J31" s="135"/>
      <c r="K31" s="3"/>
      <c r="L31" s="3"/>
      <c r="M31" s="3"/>
      <c r="N31" s="3"/>
      <c r="O31" s="6">
        <v>3</v>
      </c>
      <c r="P31" s="6" t="s">
        <v>90</v>
      </c>
      <c r="Q31" s="6">
        <v>0</v>
      </c>
      <c r="R31" s="114"/>
    </row>
    <row r="32" spans="1:18" ht="20.100000000000001" hidden="1" customHeight="1" x14ac:dyDescent="0.25">
      <c r="B32" s="68"/>
      <c r="C32" s="47"/>
      <c r="D32" s="47"/>
      <c r="E32" s="47"/>
      <c r="F32" s="47"/>
      <c r="G32" s="47"/>
      <c r="H32" s="185"/>
      <c r="I32" s="68"/>
      <c r="J32" s="67"/>
      <c r="K32"/>
      <c r="L32"/>
      <c r="M32"/>
      <c r="N32"/>
      <c r="O32"/>
      <c r="P32"/>
      <c r="Q32"/>
      <c r="R32" s="33"/>
    </row>
    <row r="33" spans="1:18" s="1" customFormat="1" ht="20.100000000000001" customHeight="1" x14ac:dyDescent="0.25">
      <c r="A33" s="118"/>
      <c r="B33" s="77">
        <v>7</v>
      </c>
      <c r="C33" s="314" t="s">
        <v>255</v>
      </c>
      <c r="D33" s="314"/>
      <c r="E33" s="314"/>
      <c r="F33" s="314"/>
      <c r="G33" s="314"/>
      <c r="H33" s="184" t="s">
        <v>86</v>
      </c>
      <c r="I33" s="59">
        <f>VLOOKUP(H33,P33:Q34,2, FALSE)</f>
        <v>10</v>
      </c>
      <c r="J33" s="135"/>
      <c r="K33" s="3"/>
      <c r="L33" s="3"/>
      <c r="M33" s="3"/>
      <c r="N33" s="3"/>
      <c r="O33" s="6">
        <v>1</v>
      </c>
      <c r="P33" s="6" t="s">
        <v>86</v>
      </c>
      <c r="Q33" s="6">
        <v>10</v>
      </c>
      <c r="R33" s="114"/>
    </row>
    <row r="34" spans="1:18" s="1" customFormat="1" ht="20.100000000000001" hidden="1" customHeight="1" x14ac:dyDescent="0.25">
      <c r="A34" s="118"/>
      <c r="B34" s="77"/>
      <c r="C34" s="182"/>
      <c r="D34" s="182"/>
      <c r="E34" s="182"/>
      <c r="F34" s="182"/>
      <c r="G34" s="182"/>
      <c r="H34" s="184"/>
      <c r="I34" s="59"/>
      <c r="J34" s="135"/>
      <c r="K34" s="3"/>
      <c r="L34" s="3"/>
      <c r="M34" s="3"/>
      <c r="N34" s="3"/>
      <c r="O34" s="6">
        <v>2</v>
      </c>
      <c r="P34" s="6" t="s">
        <v>82</v>
      </c>
      <c r="Q34" s="6">
        <v>0</v>
      </c>
      <c r="R34" s="114"/>
    </row>
    <row r="35" spans="1:18" ht="20.100000000000001" hidden="1" customHeight="1" x14ac:dyDescent="0.25">
      <c r="B35" s="68"/>
      <c r="C35" s="47"/>
      <c r="D35" s="47"/>
      <c r="E35" s="47"/>
      <c r="F35" s="47"/>
      <c r="G35" s="47"/>
      <c r="H35" s="185"/>
      <c r="I35" s="68"/>
      <c r="J35" s="67"/>
      <c r="K35"/>
      <c r="L35"/>
      <c r="M35"/>
      <c r="N35"/>
      <c r="O35"/>
      <c r="P35"/>
      <c r="Q35"/>
      <c r="R35" s="33"/>
    </row>
    <row r="36" spans="1:18" ht="20.100000000000001" customHeight="1" x14ac:dyDescent="0.25">
      <c r="B36" s="77">
        <v>8</v>
      </c>
      <c r="C36" s="314" t="s">
        <v>257</v>
      </c>
      <c r="D36" s="314"/>
      <c r="E36" s="314"/>
      <c r="F36" s="314"/>
      <c r="G36" s="314"/>
      <c r="H36" s="184" t="s">
        <v>258</v>
      </c>
      <c r="I36" s="59">
        <f>VLOOKUP(H36,P36:Q38,2, FALSE)</f>
        <v>10</v>
      </c>
      <c r="J36" s="67"/>
      <c r="K36"/>
      <c r="L36"/>
      <c r="M36"/>
      <c r="N36"/>
      <c r="O36" s="20">
        <v>1</v>
      </c>
      <c r="P36" s="20" t="s">
        <v>258</v>
      </c>
      <c r="Q36" s="20">
        <v>10</v>
      </c>
      <c r="R36" s="33"/>
    </row>
    <row r="37" spans="1:18" ht="20.100000000000001" hidden="1" customHeight="1" x14ac:dyDescent="0.25">
      <c r="B37" s="68"/>
      <c r="C37" s="47"/>
      <c r="D37" s="47"/>
      <c r="E37" s="47"/>
      <c r="F37" s="47"/>
      <c r="G37" s="47"/>
      <c r="H37" s="185"/>
      <c r="I37" s="68"/>
      <c r="J37" s="67"/>
      <c r="K37"/>
      <c r="L37"/>
      <c r="M37"/>
      <c r="N37"/>
      <c r="O37" s="20">
        <v>2</v>
      </c>
      <c r="P37" s="20" t="s">
        <v>259</v>
      </c>
      <c r="Q37" s="20">
        <v>5</v>
      </c>
      <c r="R37" s="33"/>
    </row>
    <row r="38" spans="1:18" ht="20.100000000000001" hidden="1" customHeight="1" x14ac:dyDescent="0.25">
      <c r="B38" s="68"/>
      <c r="C38" s="47"/>
      <c r="D38" s="47"/>
      <c r="E38" s="47"/>
      <c r="F38" s="47"/>
      <c r="G38" s="47"/>
      <c r="H38" s="185"/>
      <c r="I38" s="68"/>
      <c r="J38" s="67"/>
      <c r="K38"/>
      <c r="L38"/>
      <c r="M38"/>
      <c r="N38"/>
      <c r="O38" s="20">
        <v>3</v>
      </c>
      <c r="P38" s="20" t="s">
        <v>260</v>
      </c>
      <c r="Q38" s="20">
        <v>0</v>
      </c>
      <c r="R38" s="33"/>
    </row>
    <row r="39" spans="1:18" ht="20.100000000000001" hidden="1" customHeight="1" x14ac:dyDescent="0.25">
      <c r="B39" s="68"/>
      <c r="C39" s="47"/>
      <c r="D39" s="47"/>
      <c r="E39" s="47"/>
      <c r="F39" s="47"/>
      <c r="G39" s="47"/>
      <c r="H39" s="185"/>
      <c r="I39" s="68"/>
      <c r="J39" s="67"/>
      <c r="K39"/>
      <c r="L39"/>
      <c r="M39"/>
      <c r="N39"/>
      <c r="O39"/>
      <c r="P39"/>
      <c r="Q39"/>
      <c r="R39" s="33"/>
    </row>
    <row r="40" spans="1:18" ht="20.100000000000001" hidden="1" customHeight="1" x14ac:dyDescent="0.25">
      <c r="B40" s="68"/>
      <c r="C40" s="47"/>
      <c r="D40" s="47"/>
      <c r="E40" s="47"/>
      <c r="F40" s="47"/>
      <c r="G40" s="47"/>
      <c r="H40" s="185"/>
      <c r="I40" s="68"/>
      <c r="J40" s="67"/>
      <c r="K40"/>
      <c r="L40"/>
      <c r="M40"/>
      <c r="N40"/>
      <c r="O40"/>
      <c r="P40"/>
      <c r="Q40"/>
      <c r="R40" s="33"/>
    </row>
    <row r="41" spans="1:18" s="1" customFormat="1" ht="20.100000000000001" customHeight="1" x14ac:dyDescent="0.25">
      <c r="A41" s="118"/>
      <c r="B41" s="77">
        <v>9</v>
      </c>
      <c r="C41" s="314" t="s">
        <v>256</v>
      </c>
      <c r="D41" s="314"/>
      <c r="E41" s="314"/>
      <c r="F41" s="314"/>
      <c r="G41" s="314"/>
      <c r="H41" s="184" t="s">
        <v>79</v>
      </c>
      <c r="I41" s="59">
        <f>VLOOKUP(H41,P41:Q44,2, FALSE)</f>
        <v>10</v>
      </c>
      <c r="J41" s="135"/>
      <c r="K41" s="3"/>
      <c r="L41" s="3"/>
      <c r="M41" s="3"/>
      <c r="N41" s="3"/>
      <c r="O41" s="6">
        <v>1</v>
      </c>
      <c r="P41" s="6" t="s">
        <v>79</v>
      </c>
      <c r="Q41" s="6">
        <v>10</v>
      </c>
      <c r="R41" s="114"/>
    </row>
    <row r="42" spans="1:18" s="1" customFormat="1" ht="20.100000000000001" hidden="1" customHeight="1" x14ac:dyDescent="0.25">
      <c r="A42" s="118"/>
      <c r="B42" s="131"/>
      <c r="C42" s="137"/>
      <c r="D42" s="137"/>
      <c r="E42" s="137"/>
      <c r="F42" s="137"/>
      <c r="G42" s="137"/>
      <c r="H42" s="138"/>
      <c r="I42" s="132"/>
      <c r="J42" s="59"/>
      <c r="K42" s="3"/>
      <c r="L42" s="3"/>
      <c r="M42" s="3"/>
      <c r="N42" s="3"/>
      <c r="O42" s="6">
        <v>2</v>
      </c>
      <c r="P42" s="6" t="s">
        <v>91</v>
      </c>
      <c r="Q42" s="6">
        <v>6</v>
      </c>
      <c r="R42" s="114"/>
    </row>
    <row r="43" spans="1:18" s="1" customFormat="1" ht="20.100000000000001" hidden="1" customHeight="1" x14ac:dyDescent="0.25">
      <c r="A43" s="118"/>
      <c r="B43" s="77"/>
      <c r="C43" s="182"/>
      <c r="D43" s="182"/>
      <c r="E43" s="182"/>
      <c r="F43" s="182"/>
      <c r="G43" s="182"/>
      <c r="H43" s="8"/>
      <c r="I43" s="59"/>
      <c r="J43" s="59"/>
      <c r="K43" s="3"/>
      <c r="L43" s="3"/>
      <c r="M43" s="3"/>
      <c r="N43" s="3"/>
      <c r="O43" s="6">
        <v>3</v>
      </c>
      <c r="P43" s="6" t="s">
        <v>81</v>
      </c>
      <c r="Q43" s="6">
        <v>5</v>
      </c>
      <c r="R43" s="114"/>
    </row>
    <row r="44" spans="1:18" s="1" customFormat="1" ht="20.100000000000001" hidden="1" customHeight="1" x14ac:dyDescent="0.25">
      <c r="A44" s="118"/>
      <c r="B44" s="77"/>
      <c r="C44" s="182"/>
      <c r="D44" s="182"/>
      <c r="E44" s="182"/>
      <c r="F44" s="182"/>
      <c r="G44" s="182"/>
      <c r="H44" s="8"/>
      <c r="I44" s="59"/>
      <c r="J44" s="59"/>
      <c r="K44" s="3"/>
      <c r="L44" s="3"/>
      <c r="M44" s="3"/>
      <c r="N44" s="3"/>
      <c r="O44" s="6">
        <v>4</v>
      </c>
      <c r="P44" s="6" t="s">
        <v>82</v>
      </c>
      <c r="Q44" s="6">
        <v>0</v>
      </c>
      <c r="R44" s="114"/>
    </row>
    <row r="45" spans="1:18" s="1" customFormat="1" ht="20.100000000000001" customHeight="1" x14ac:dyDescent="0.25">
      <c r="A45" s="118"/>
      <c r="B45" s="80"/>
      <c r="C45" s="33"/>
      <c r="D45" s="33"/>
      <c r="E45" s="33"/>
      <c r="F45" s="33"/>
      <c r="G45" s="33"/>
      <c r="H45" s="149"/>
      <c r="I45" s="112"/>
      <c r="J45"/>
      <c r="K45"/>
      <c r="L45"/>
      <c r="M45"/>
      <c r="N45"/>
      <c r="O45"/>
      <c r="P45"/>
      <c r="Q45"/>
      <c r="R45" s="114"/>
    </row>
    <row r="46" spans="1:18" ht="20.100000000000001" customHeight="1" x14ac:dyDescent="0.25">
      <c r="B46" s="133"/>
      <c r="C46" s="319" t="s">
        <v>92</v>
      </c>
      <c r="D46" s="319"/>
      <c r="E46" s="319"/>
      <c r="F46" s="319"/>
      <c r="G46" s="319"/>
      <c r="H46" s="319"/>
      <c r="I46" s="134"/>
      <c r="J46" s="62"/>
      <c r="K46" s="15"/>
      <c r="L46" s="15"/>
      <c r="M46" s="15"/>
      <c r="N46" s="16"/>
      <c r="O46" s="17"/>
      <c r="P46" s="17"/>
      <c r="Q46" s="17"/>
    </row>
    <row r="47" spans="1:18" s="1" customFormat="1" ht="20.100000000000001" customHeight="1" x14ac:dyDescent="0.25">
      <c r="A47" s="118"/>
      <c r="B47" s="77">
        <v>1</v>
      </c>
      <c r="C47" s="314" t="s">
        <v>261</v>
      </c>
      <c r="D47" s="314"/>
      <c r="E47" s="314"/>
      <c r="F47" s="314"/>
      <c r="G47" s="314"/>
      <c r="H47" s="10"/>
      <c r="I47" s="59"/>
      <c r="J47" s="59"/>
      <c r="K47" s="3"/>
      <c r="L47" s="3"/>
      <c r="M47" s="3"/>
      <c r="N47" s="3"/>
      <c r="R47" s="114"/>
    </row>
    <row r="48" spans="1:18" s="1" customFormat="1" ht="20.100000000000001" customHeight="1" x14ac:dyDescent="0.25">
      <c r="A48" s="118"/>
      <c r="B48" s="77"/>
      <c r="C48" s="316" t="s">
        <v>93</v>
      </c>
      <c r="D48" s="316"/>
      <c r="E48" s="316"/>
      <c r="F48" s="316"/>
      <c r="G48" s="316"/>
      <c r="H48" s="184" t="s">
        <v>86</v>
      </c>
      <c r="I48" s="59">
        <f t="shared" ref="I48:I53" si="0">VLOOKUP(H48,$P$48:$Q$49,2, FALSE)</f>
        <v>1</v>
      </c>
      <c r="J48" s="59"/>
      <c r="K48" s="3"/>
      <c r="L48" s="3"/>
      <c r="M48" s="3"/>
      <c r="N48" s="3"/>
      <c r="O48" s="6"/>
      <c r="P48" s="6" t="s">
        <v>86</v>
      </c>
      <c r="Q48" s="6">
        <v>1</v>
      </c>
      <c r="R48" s="114"/>
    </row>
    <row r="49" spans="1:20" s="1" customFormat="1" ht="20.100000000000001" customHeight="1" x14ac:dyDescent="0.25">
      <c r="A49" s="118"/>
      <c r="B49" s="77"/>
      <c r="C49" s="316" t="s">
        <v>94</v>
      </c>
      <c r="D49" s="316"/>
      <c r="E49" s="316"/>
      <c r="F49" s="316"/>
      <c r="G49" s="316"/>
      <c r="H49" s="184" t="s">
        <v>86</v>
      </c>
      <c r="I49" s="59">
        <f t="shared" si="0"/>
        <v>1</v>
      </c>
      <c r="J49" s="59"/>
      <c r="K49" s="3"/>
      <c r="L49" s="3"/>
      <c r="M49" s="3"/>
      <c r="N49" s="3"/>
      <c r="O49" s="6"/>
      <c r="P49" s="6" t="s">
        <v>82</v>
      </c>
      <c r="Q49" s="6">
        <v>0</v>
      </c>
      <c r="R49" s="114"/>
    </row>
    <row r="50" spans="1:20" s="1" customFormat="1" ht="20.100000000000001" customHeight="1" x14ac:dyDescent="0.25">
      <c r="A50" s="118"/>
      <c r="B50" s="77"/>
      <c r="C50" s="315" t="s">
        <v>95</v>
      </c>
      <c r="D50" s="315"/>
      <c r="E50" s="315"/>
      <c r="F50" s="315"/>
      <c r="G50" s="315"/>
      <c r="H50" s="184" t="s">
        <v>86</v>
      </c>
      <c r="I50" s="59">
        <f t="shared" si="0"/>
        <v>1</v>
      </c>
      <c r="J50" s="59"/>
      <c r="K50" s="3"/>
      <c r="L50" s="3"/>
      <c r="M50" s="3"/>
      <c r="N50" s="3"/>
      <c r="O50" s="6"/>
      <c r="P50" s="6"/>
      <c r="Q50" s="6"/>
      <c r="R50" s="114"/>
    </row>
    <row r="51" spans="1:20" s="1" customFormat="1" ht="20.100000000000001" customHeight="1" x14ac:dyDescent="0.25">
      <c r="A51" s="118"/>
      <c r="B51" s="77"/>
      <c r="C51" s="315" t="s">
        <v>96</v>
      </c>
      <c r="D51" s="315"/>
      <c r="E51" s="315"/>
      <c r="F51" s="315"/>
      <c r="G51" s="315"/>
      <c r="H51" s="184" t="s">
        <v>86</v>
      </c>
      <c r="I51" s="59">
        <f t="shared" si="0"/>
        <v>1</v>
      </c>
      <c r="J51" s="59"/>
      <c r="K51" s="3"/>
      <c r="L51" s="3"/>
      <c r="M51" s="3"/>
      <c r="N51" s="3"/>
      <c r="O51" s="6"/>
      <c r="P51" s="6"/>
      <c r="Q51" s="6"/>
      <c r="R51" s="114"/>
    </row>
    <row r="52" spans="1:20" ht="20.100000000000001" customHeight="1" x14ac:dyDescent="0.25">
      <c r="B52" s="68"/>
      <c r="C52" s="315" t="s">
        <v>97</v>
      </c>
      <c r="D52" s="315"/>
      <c r="E52" s="315"/>
      <c r="F52" s="315"/>
      <c r="G52" s="315"/>
      <c r="H52" s="184" t="s">
        <v>86</v>
      </c>
      <c r="I52" s="59">
        <f t="shared" si="0"/>
        <v>1</v>
      </c>
      <c r="J52" s="59"/>
      <c r="K52" s="47"/>
      <c r="L52" s="47"/>
      <c r="M52" s="47"/>
      <c r="N52" s="47"/>
      <c r="O52" s="47"/>
      <c r="P52" s="47"/>
      <c r="Q52" s="47"/>
      <c r="R52" s="33"/>
      <c r="T52" s="1"/>
    </row>
    <row r="53" spans="1:20" ht="20.100000000000001" customHeight="1" x14ac:dyDescent="0.25">
      <c r="B53" s="68"/>
      <c r="C53" s="315" t="s">
        <v>98</v>
      </c>
      <c r="D53" s="315"/>
      <c r="E53" s="315"/>
      <c r="F53" s="315"/>
      <c r="G53" s="315"/>
      <c r="H53" s="184" t="s">
        <v>86</v>
      </c>
      <c r="I53" s="59">
        <f t="shared" si="0"/>
        <v>1</v>
      </c>
      <c r="J53" s="59"/>
      <c r="K53" s="47"/>
      <c r="L53" s="47"/>
      <c r="M53" s="47"/>
      <c r="N53" s="47"/>
      <c r="O53" s="47"/>
      <c r="P53" s="47"/>
      <c r="Q53" s="47"/>
      <c r="R53" s="33"/>
      <c r="T53" s="1"/>
    </row>
    <row r="54" spans="1:20" ht="20.100000000000001" customHeight="1" x14ac:dyDescent="0.25">
      <c r="B54" s="80"/>
      <c r="C54" s="33"/>
      <c r="D54" s="33"/>
      <c r="E54" s="33"/>
      <c r="F54" s="33"/>
      <c r="G54" s="33"/>
      <c r="H54" s="149"/>
      <c r="I54" s="80"/>
      <c r="J54" s="67"/>
      <c r="K54"/>
      <c r="L54"/>
      <c r="M54"/>
      <c r="N54"/>
      <c r="O54"/>
      <c r="P54"/>
      <c r="Q54"/>
      <c r="R54" s="33"/>
    </row>
    <row r="55" spans="1:20" s="1" customFormat="1" ht="20.100000000000001" customHeight="1" x14ac:dyDescent="0.25">
      <c r="A55" s="118"/>
      <c r="B55" s="62"/>
      <c r="C55" s="291" t="s">
        <v>93</v>
      </c>
      <c r="D55" s="291"/>
      <c r="E55" s="291"/>
      <c r="F55" s="291"/>
      <c r="G55" s="291"/>
      <c r="H55" s="12"/>
      <c r="I55" s="62">
        <f>SUM(I56,I61,I65,I69,I74,I83,I86,I89)</f>
        <v>80</v>
      </c>
      <c r="J55" s="62">
        <f>I48</f>
        <v>1</v>
      </c>
      <c r="K55" s="87">
        <f>SUMIF(O56:O94,"=1",Q56:Q94)</f>
        <v>80</v>
      </c>
      <c r="L55" s="13"/>
      <c r="M55" s="13"/>
      <c r="N55" s="13"/>
      <c r="O55" s="14"/>
      <c r="P55" s="14"/>
      <c r="Q55" s="14"/>
      <c r="R55" s="114"/>
    </row>
    <row r="56" spans="1:20" s="1" customFormat="1" ht="20.100000000000001" customHeight="1" x14ac:dyDescent="0.25">
      <c r="A56" s="118"/>
      <c r="B56" s="77">
        <v>1</v>
      </c>
      <c r="C56" s="314" t="s">
        <v>262</v>
      </c>
      <c r="D56" s="314"/>
      <c r="E56" s="314"/>
      <c r="F56" s="314"/>
      <c r="G56" s="314"/>
      <c r="H56" s="184" t="s">
        <v>99</v>
      </c>
      <c r="I56" s="59">
        <f>VLOOKUP(H56,P56:Q59,2, FALSE)</f>
        <v>10</v>
      </c>
      <c r="J56" s="135"/>
      <c r="K56" s="3"/>
      <c r="L56" s="3"/>
      <c r="M56" s="3"/>
      <c r="N56" s="3"/>
      <c r="O56" s="6">
        <v>1</v>
      </c>
      <c r="P56" s="6" t="s">
        <v>99</v>
      </c>
      <c r="Q56" s="6">
        <v>10</v>
      </c>
      <c r="R56" s="114"/>
    </row>
    <row r="57" spans="1:20" s="1" customFormat="1" ht="20.100000000000001" hidden="1" customHeight="1" x14ac:dyDescent="0.25">
      <c r="A57" s="118"/>
      <c r="B57" s="77"/>
      <c r="C57" s="182"/>
      <c r="D57" s="182"/>
      <c r="E57" s="182"/>
      <c r="F57" s="182"/>
      <c r="G57" s="182"/>
      <c r="H57" s="184"/>
      <c r="I57" s="59"/>
      <c r="J57" s="135"/>
      <c r="K57" s="3"/>
      <c r="L57" s="3"/>
      <c r="M57" s="3"/>
      <c r="N57" s="3"/>
      <c r="O57" s="6">
        <v>2</v>
      </c>
      <c r="P57" s="6" t="s">
        <v>100</v>
      </c>
      <c r="Q57" s="6">
        <v>5</v>
      </c>
      <c r="R57" s="114"/>
    </row>
    <row r="58" spans="1:20" s="1" customFormat="1" ht="20.100000000000001" hidden="1" customHeight="1" x14ac:dyDescent="0.25">
      <c r="A58" s="118"/>
      <c r="B58" s="77"/>
      <c r="C58" s="182"/>
      <c r="D58" s="182"/>
      <c r="E58" s="182"/>
      <c r="F58" s="182"/>
      <c r="G58" s="182"/>
      <c r="H58" s="184"/>
      <c r="I58" s="59"/>
      <c r="J58" s="135"/>
      <c r="K58" s="3"/>
      <c r="L58" s="3"/>
      <c r="M58" s="3"/>
      <c r="N58" s="3"/>
      <c r="O58" s="6">
        <v>3</v>
      </c>
      <c r="P58" s="6" t="s">
        <v>82</v>
      </c>
      <c r="Q58" s="6">
        <v>0</v>
      </c>
      <c r="R58" s="114"/>
    </row>
    <row r="59" spans="1:20" s="1" customFormat="1" ht="20.100000000000001" hidden="1" customHeight="1" x14ac:dyDescent="0.25">
      <c r="A59" s="118"/>
      <c r="B59" s="77"/>
      <c r="C59" s="182"/>
      <c r="D59" s="182"/>
      <c r="E59" s="182"/>
      <c r="F59" s="182"/>
      <c r="G59" s="182"/>
      <c r="H59" s="184"/>
      <c r="I59" s="59"/>
      <c r="J59" s="135"/>
      <c r="K59" s="3"/>
      <c r="L59" s="3"/>
      <c r="M59" s="3"/>
      <c r="N59" s="3"/>
      <c r="O59" s="6"/>
      <c r="P59" s="6"/>
      <c r="Q59" s="6"/>
      <c r="R59" s="114"/>
    </row>
    <row r="60" spans="1:20" ht="20.100000000000001" hidden="1" customHeight="1" x14ac:dyDescent="0.25">
      <c r="B60" s="68"/>
      <c r="C60" s="47"/>
      <c r="D60" s="47"/>
      <c r="E60" s="47"/>
      <c r="F60" s="47"/>
      <c r="G60" s="47"/>
      <c r="H60" s="185"/>
      <c r="I60" s="68"/>
      <c r="J60" s="67"/>
      <c r="K60"/>
      <c r="L60"/>
      <c r="M60"/>
      <c r="N60"/>
      <c r="O60"/>
      <c r="P60"/>
      <c r="Q60"/>
      <c r="R60" s="33"/>
    </row>
    <row r="61" spans="1:20" s="1" customFormat="1" ht="20.100000000000001" customHeight="1" x14ac:dyDescent="0.25">
      <c r="A61" s="118"/>
      <c r="B61" s="77">
        <v>2</v>
      </c>
      <c r="C61" s="314" t="s">
        <v>263</v>
      </c>
      <c r="D61" s="314"/>
      <c r="E61" s="314"/>
      <c r="F61" s="314"/>
      <c r="G61" s="314"/>
      <c r="H61" s="184" t="s">
        <v>88</v>
      </c>
      <c r="I61" s="59">
        <f>VLOOKUP(H61,P61:Q63,2, FALSE)</f>
        <v>10</v>
      </c>
      <c r="J61" s="135"/>
      <c r="K61" s="3"/>
      <c r="L61" s="3"/>
      <c r="M61" s="3"/>
      <c r="N61" s="3"/>
      <c r="O61" s="6">
        <v>1</v>
      </c>
      <c r="P61" s="6" t="s">
        <v>88</v>
      </c>
      <c r="Q61" s="6">
        <v>10</v>
      </c>
      <c r="R61" s="114"/>
    </row>
    <row r="62" spans="1:20" s="1" customFormat="1" ht="20.100000000000001" hidden="1" customHeight="1" x14ac:dyDescent="0.25">
      <c r="A62" s="118"/>
      <c r="B62" s="77"/>
      <c r="C62" s="182"/>
      <c r="D62" s="182"/>
      <c r="E62" s="182"/>
      <c r="F62" s="182"/>
      <c r="G62" s="182"/>
      <c r="H62" s="184"/>
      <c r="I62" s="59"/>
      <c r="J62" s="135"/>
      <c r="K62" s="3"/>
      <c r="L62" s="3"/>
      <c r="M62" s="3"/>
      <c r="N62" s="3"/>
      <c r="O62" s="6">
        <v>2</v>
      </c>
      <c r="P62" s="6" t="s">
        <v>89</v>
      </c>
      <c r="Q62" s="6">
        <v>5</v>
      </c>
      <c r="R62" s="114"/>
    </row>
    <row r="63" spans="1:20" s="1" customFormat="1" ht="20.100000000000001" hidden="1" customHeight="1" x14ac:dyDescent="0.25">
      <c r="A63" s="118"/>
      <c r="B63" s="77"/>
      <c r="C63" s="182"/>
      <c r="D63" s="182"/>
      <c r="E63" s="182"/>
      <c r="F63" s="182"/>
      <c r="G63" s="182"/>
      <c r="H63" s="184"/>
      <c r="I63" s="59"/>
      <c r="J63" s="135"/>
      <c r="K63" s="3"/>
      <c r="L63" s="3"/>
      <c r="M63" s="3"/>
      <c r="N63" s="3"/>
      <c r="O63" s="6">
        <v>3</v>
      </c>
      <c r="P63" s="6" t="s">
        <v>90</v>
      </c>
      <c r="Q63" s="6">
        <v>0</v>
      </c>
      <c r="R63" s="114"/>
    </row>
    <row r="64" spans="1:20" ht="20.100000000000001" hidden="1" customHeight="1" x14ac:dyDescent="0.25">
      <c r="B64" s="68"/>
      <c r="C64" s="47"/>
      <c r="D64" s="47"/>
      <c r="E64" s="47"/>
      <c r="F64" s="47"/>
      <c r="G64" s="47"/>
      <c r="H64" s="185"/>
      <c r="I64" s="68"/>
      <c r="J64" s="67"/>
      <c r="K64"/>
      <c r="L64"/>
      <c r="M64"/>
      <c r="N64"/>
      <c r="O64"/>
      <c r="P64"/>
      <c r="Q64"/>
      <c r="R64" s="33"/>
    </row>
    <row r="65" spans="1:18" s="1" customFormat="1" ht="20.100000000000001" customHeight="1" x14ac:dyDescent="0.25">
      <c r="A65" s="118"/>
      <c r="B65" s="77">
        <v>3</v>
      </c>
      <c r="C65" s="314" t="s">
        <v>264</v>
      </c>
      <c r="D65" s="314"/>
      <c r="E65" s="314"/>
      <c r="F65" s="314"/>
      <c r="G65" s="314"/>
      <c r="H65" s="184" t="s">
        <v>101</v>
      </c>
      <c r="I65" s="59">
        <f>VLOOKUP(H65,P65:Q67,2, FALSE)</f>
        <v>10</v>
      </c>
      <c r="J65" s="135"/>
      <c r="K65" s="3"/>
      <c r="L65" s="3"/>
      <c r="M65" s="3"/>
      <c r="N65" s="3"/>
      <c r="O65" s="6">
        <v>1</v>
      </c>
      <c r="P65" s="6" t="s">
        <v>101</v>
      </c>
      <c r="Q65" s="6">
        <v>10</v>
      </c>
      <c r="R65" s="114"/>
    </row>
    <row r="66" spans="1:18" s="1" customFormat="1" ht="20.100000000000001" hidden="1" customHeight="1" x14ac:dyDescent="0.25">
      <c r="A66" s="118"/>
      <c r="B66" s="77"/>
      <c r="C66" s="182"/>
      <c r="D66" s="182"/>
      <c r="E66" s="182"/>
      <c r="F66" s="182"/>
      <c r="G66" s="182"/>
      <c r="H66" s="184"/>
      <c r="I66" s="59"/>
      <c r="J66" s="135"/>
      <c r="K66" s="3"/>
      <c r="L66" s="3"/>
      <c r="M66" s="3"/>
      <c r="N66" s="3"/>
      <c r="O66" s="6">
        <v>2</v>
      </c>
      <c r="P66" s="6" t="s">
        <v>102</v>
      </c>
      <c r="Q66" s="6">
        <v>5</v>
      </c>
      <c r="R66" s="114"/>
    </row>
    <row r="67" spans="1:18" s="1" customFormat="1" ht="20.100000000000001" hidden="1" customHeight="1" x14ac:dyDescent="0.25">
      <c r="A67" s="118"/>
      <c r="B67" s="77"/>
      <c r="C67" s="182"/>
      <c r="D67" s="182"/>
      <c r="E67" s="182"/>
      <c r="F67" s="182"/>
      <c r="G67" s="182"/>
      <c r="H67" s="184"/>
      <c r="I67" s="59"/>
      <c r="J67" s="135"/>
      <c r="K67" s="3"/>
      <c r="L67" s="3"/>
      <c r="M67" s="3"/>
      <c r="N67" s="3"/>
      <c r="O67" s="6">
        <v>3</v>
      </c>
      <c r="P67" s="6" t="s">
        <v>103</v>
      </c>
      <c r="Q67" s="6">
        <v>0</v>
      </c>
      <c r="R67" s="114"/>
    </row>
    <row r="68" spans="1:18" ht="20.100000000000001" hidden="1" customHeight="1" x14ac:dyDescent="0.25">
      <c r="B68" s="68"/>
      <c r="C68" s="47"/>
      <c r="D68" s="47"/>
      <c r="E68" s="47"/>
      <c r="F68" s="47"/>
      <c r="G68" s="47"/>
      <c r="H68" s="185"/>
      <c r="I68" s="68"/>
      <c r="J68" s="67"/>
      <c r="K68"/>
      <c r="L68"/>
      <c r="M68"/>
      <c r="N68"/>
      <c r="O68"/>
      <c r="P68"/>
      <c r="Q68"/>
      <c r="R68" s="33"/>
    </row>
    <row r="69" spans="1:18" s="1" customFormat="1" ht="20.100000000000001" customHeight="1" x14ac:dyDescent="0.25">
      <c r="A69" s="118"/>
      <c r="B69" s="77">
        <v>4</v>
      </c>
      <c r="C69" s="314" t="s">
        <v>265</v>
      </c>
      <c r="D69" s="314"/>
      <c r="E69" s="314"/>
      <c r="F69" s="314"/>
      <c r="G69" s="314"/>
      <c r="H69" s="184" t="s">
        <v>79</v>
      </c>
      <c r="I69" s="59">
        <f>VLOOKUP(H69,P69:Q72,2, FALSE)</f>
        <v>10</v>
      </c>
      <c r="J69" s="135"/>
      <c r="K69" s="3"/>
      <c r="L69" s="3"/>
      <c r="M69" s="3"/>
      <c r="N69" s="3"/>
      <c r="O69" s="6">
        <v>1</v>
      </c>
      <c r="P69" s="6" t="s">
        <v>79</v>
      </c>
      <c r="Q69" s="6">
        <v>10</v>
      </c>
      <c r="R69" s="114"/>
    </row>
    <row r="70" spans="1:18" s="1" customFormat="1" ht="20.100000000000001" hidden="1" customHeight="1" x14ac:dyDescent="0.25">
      <c r="A70" s="118"/>
      <c r="B70" s="77"/>
      <c r="C70" s="182"/>
      <c r="D70" s="182"/>
      <c r="E70" s="182"/>
      <c r="F70" s="182"/>
      <c r="G70" s="182"/>
      <c r="H70" s="184"/>
      <c r="I70" s="59"/>
      <c r="J70" s="135"/>
      <c r="K70" s="3"/>
      <c r="L70" s="3"/>
      <c r="M70" s="3"/>
      <c r="N70" s="3"/>
      <c r="O70" s="6">
        <v>2</v>
      </c>
      <c r="P70" s="6" t="s">
        <v>91</v>
      </c>
      <c r="Q70" s="6">
        <v>6</v>
      </c>
      <c r="R70" s="114"/>
    </row>
    <row r="71" spans="1:18" s="1" customFormat="1" ht="20.100000000000001" hidden="1" customHeight="1" x14ac:dyDescent="0.25">
      <c r="A71" s="118"/>
      <c r="B71" s="77"/>
      <c r="C71" s="182"/>
      <c r="D71" s="182"/>
      <c r="E71" s="182"/>
      <c r="F71" s="182"/>
      <c r="G71" s="182"/>
      <c r="H71" s="184"/>
      <c r="I71" s="59"/>
      <c r="J71" s="135"/>
      <c r="K71" s="3"/>
      <c r="L71" s="3"/>
      <c r="M71" s="3"/>
      <c r="N71" s="3"/>
      <c r="O71" s="6">
        <v>3</v>
      </c>
      <c r="P71" s="6" t="s">
        <v>81</v>
      </c>
      <c r="Q71" s="6">
        <v>5</v>
      </c>
      <c r="R71" s="114"/>
    </row>
    <row r="72" spans="1:18" s="1" customFormat="1" ht="20.100000000000001" hidden="1" customHeight="1" x14ac:dyDescent="0.25">
      <c r="A72" s="118"/>
      <c r="B72" s="77"/>
      <c r="C72" s="182"/>
      <c r="D72" s="182"/>
      <c r="E72" s="182"/>
      <c r="F72" s="182"/>
      <c r="G72" s="182"/>
      <c r="H72" s="184"/>
      <c r="I72" s="59"/>
      <c r="J72" s="135"/>
      <c r="K72" s="3"/>
      <c r="L72" s="3"/>
      <c r="M72" s="3"/>
      <c r="N72" s="3"/>
      <c r="O72" s="6">
        <v>4</v>
      </c>
      <c r="P72" s="6" t="s">
        <v>82</v>
      </c>
      <c r="Q72" s="6">
        <v>0</v>
      </c>
      <c r="R72" s="114"/>
    </row>
    <row r="73" spans="1:18" ht="20.100000000000001" hidden="1" customHeight="1" x14ac:dyDescent="0.25">
      <c r="B73" s="68"/>
      <c r="C73" s="47"/>
      <c r="D73" s="47"/>
      <c r="E73" s="47"/>
      <c r="F73" s="47"/>
      <c r="G73" s="47"/>
      <c r="H73" s="185"/>
      <c r="I73" s="68"/>
      <c r="J73" s="67"/>
      <c r="K73"/>
      <c r="L73"/>
      <c r="M73"/>
      <c r="N73"/>
      <c r="O73"/>
      <c r="P73"/>
      <c r="Q73"/>
      <c r="R73" s="33"/>
    </row>
    <row r="74" spans="1:18" s="1" customFormat="1" ht="20.100000000000001" customHeight="1" x14ac:dyDescent="0.25">
      <c r="A74" s="118"/>
      <c r="B74" s="77">
        <v>5</v>
      </c>
      <c r="C74" s="314" t="s">
        <v>266</v>
      </c>
      <c r="D74" s="314"/>
      <c r="E74" s="314"/>
      <c r="F74" s="314"/>
      <c r="G74" s="314"/>
      <c r="H74" s="184" t="s">
        <v>104</v>
      </c>
      <c r="I74" s="59">
        <f>VLOOKUP(H74,P74:Q81,2, FALSE)</f>
        <v>10</v>
      </c>
      <c r="J74" s="135"/>
      <c r="K74" s="3"/>
      <c r="L74" s="3"/>
      <c r="M74" s="3"/>
      <c r="N74" s="3"/>
      <c r="O74" s="6">
        <v>1</v>
      </c>
      <c r="P74" s="6" t="s">
        <v>104</v>
      </c>
      <c r="Q74" s="6">
        <v>10</v>
      </c>
      <c r="R74" s="114"/>
    </row>
    <row r="75" spans="1:18" s="1" customFormat="1" ht="20.100000000000001" hidden="1" customHeight="1" x14ac:dyDescent="0.25">
      <c r="A75" s="118"/>
      <c r="B75" s="77"/>
      <c r="C75" s="182"/>
      <c r="D75" s="182"/>
      <c r="E75" s="182"/>
      <c r="F75" s="182"/>
      <c r="G75" s="182"/>
      <c r="H75" s="184"/>
      <c r="I75" s="59"/>
      <c r="J75" s="135"/>
      <c r="K75" s="3"/>
      <c r="L75" s="3"/>
      <c r="M75" s="3"/>
      <c r="N75" s="3"/>
      <c r="O75" s="6">
        <v>2</v>
      </c>
      <c r="P75" s="6" t="s">
        <v>105</v>
      </c>
      <c r="Q75" s="6">
        <v>8</v>
      </c>
      <c r="R75" s="114"/>
    </row>
    <row r="76" spans="1:18" s="1" customFormat="1" ht="20.100000000000001" hidden="1" customHeight="1" x14ac:dyDescent="0.25">
      <c r="A76" s="118"/>
      <c r="B76" s="77"/>
      <c r="C76" s="182"/>
      <c r="D76" s="182"/>
      <c r="E76" s="182"/>
      <c r="F76" s="182"/>
      <c r="G76" s="182"/>
      <c r="H76" s="184"/>
      <c r="I76" s="59"/>
      <c r="J76" s="135"/>
      <c r="K76" s="3"/>
      <c r="L76" s="3"/>
      <c r="M76" s="3"/>
      <c r="N76" s="3"/>
      <c r="O76" s="6">
        <v>3</v>
      </c>
      <c r="P76" s="6" t="s">
        <v>106</v>
      </c>
      <c r="Q76" s="6">
        <v>8</v>
      </c>
      <c r="R76" s="114"/>
    </row>
    <row r="77" spans="1:18" s="1" customFormat="1" ht="20.100000000000001" hidden="1" customHeight="1" x14ac:dyDescent="0.25">
      <c r="A77" s="118"/>
      <c r="B77" s="77"/>
      <c r="C77" s="182"/>
      <c r="D77" s="182"/>
      <c r="E77" s="182"/>
      <c r="F77" s="182"/>
      <c r="G77" s="182"/>
      <c r="H77" s="184"/>
      <c r="I77" s="59"/>
      <c r="J77" s="135"/>
      <c r="K77" s="3"/>
      <c r="L77" s="3"/>
      <c r="M77" s="3"/>
      <c r="N77" s="3"/>
      <c r="O77" s="6">
        <v>4</v>
      </c>
      <c r="P77" s="6" t="s">
        <v>107</v>
      </c>
      <c r="Q77" s="6">
        <v>8</v>
      </c>
      <c r="R77" s="114"/>
    </row>
    <row r="78" spans="1:18" s="1" customFormat="1" ht="20.100000000000001" hidden="1" customHeight="1" x14ac:dyDescent="0.25">
      <c r="A78" s="118"/>
      <c r="B78" s="77"/>
      <c r="C78" s="182"/>
      <c r="D78" s="182"/>
      <c r="E78" s="182"/>
      <c r="F78" s="182"/>
      <c r="G78" s="182"/>
      <c r="H78" s="184"/>
      <c r="I78" s="59"/>
      <c r="J78" s="135"/>
      <c r="K78" s="3"/>
      <c r="L78" s="3"/>
      <c r="M78" s="3"/>
      <c r="N78" s="3"/>
      <c r="O78" s="6">
        <v>5</v>
      </c>
      <c r="P78" s="6" t="s">
        <v>108</v>
      </c>
      <c r="Q78" s="6">
        <v>6</v>
      </c>
      <c r="R78" s="114"/>
    </row>
    <row r="79" spans="1:18" s="1" customFormat="1" ht="20.100000000000001" hidden="1" customHeight="1" x14ac:dyDescent="0.25">
      <c r="A79" s="118"/>
      <c r="B79" s="77"/>
      <c r="C79" s="182"/>
      <c r="D79" s="182"/>
      <c r="E79" s="182"/>
      <c r="F79" s="182"/>
      <c r="G79" s="182"/>
      <c r="H79" s="184"/>
      <c r="I79" s="59"/>
      <c r="J79" s="135"/>
      <c r="K79" s="3"/>
      <c r="L79" s="3"/>
      <c r="M79" s="3"/>
      <c r="N79" s="3"/>
      <c r="O79" s="6">
        <v>6</v>
      </c>
      <c r="P79" s="6" t="s">
        <v>109</v>
      </c>
      <c r="Q79" s="6">
        <v>3</v>
      </c>
      <c r="R79" s="114"/>
    </row>
    <row r="80" spans="1:18" s="1" customFormat="1" ht="20.100000000000001" hidden="1" customHeight="1" x14ac:dyDescent="0.25">
      <c r="A80" s="118"/>
      <c r="B80" s="77"/>
      <c r="C80" s="182"/>
      <c r="D80" s="182"/>
      <c r="E80" s="182"/>
      <c r="F80" s="182"/>
      <c r="G80" s="182"/>
      <c r="H80" s="184"/>
      <c r="I80" s="59"/>
      <c r="J80" s="135"/>
      <c r="K80" s="3"/>
      <c r="L80" s="3"/>
      <c r="M80" s="3"/>
      <c r="N80" s="3"/>
      <c r="O80" s="6">
        <v>7</v>
      </c>
      <c r="P80" s="6" t="s">
        <v>110</v>
      </c>
      <c r="Q80" s="6">
        <v>2</v>
      </c>
      <c r="R80" s="114"/>
    </row>
    <row r="81" spans="1:18" s="1" customFormat="1" ht="20.100000000000001" hidden="1" customHeight="1" x14ac:dyDescent="0.25">
      <c r="A81" s="118"/>
      <c r="B81" s="77"/>
      <c r="C81" s="182"/>
      <c r="D81" s="182"/>
      <c r="E81" s="182"/>
      <c r="F81" s="182"/>
      <c r="G81" s="182"/>
      <c r="H81" s="184"/>
      <c r="I81" s="59"/>
      <c r="J81" s="135"/>
      <c r="K81" s="3"/>
      <c r="L81" s="3"/>
      <c r="M81" s="3"/>
      <c r="N81" s="3"/>
      <c r="O81" s="6">
        <v>8</v>
      </c>
      <c r="P81" s="6" t="s">
        <v>111</v>
      </c>
      <c r="Q81" s="6">
        <v>0</v>
      </c>
      <c r="R81" s="114"/>
    </row>
    <row r="82" spans="1:18" ht="20.100000000000001" hidden="1" customHeight="1" x14ac:dyDescent="0.25">
      <c r="B82" s="68"/>
      <c r="C82" s="47"/>
      <c r="D82" s="47"/>
      <c r="E82" s="47"/>
      <c r="F82" s="47"/>
      <c r="G82" s="47"/>
      <c r="H82" s="185"/>
      <c r="I82" s="68"/>
      <c r="J82" s="67"/>
      <c r="K82"/>
      <c r="L82"/>
      <c r="M82"/>
      <c r="N82"/>
      <c r="O82"/>
      <c r="P82"/>
      <c r="Q82"/>
      <c r="R82" s="33"/>
    </row>
    <row r="83" spans="1:18" s="1" customFormat="1" ht="20.100000000000001" customHeight="1" x14ac:dyDescent="0.25">
      <c r="A83" s="118"/>
      <c r="B83" s="77">
        <v>6</v>
      </c>
      <c r="C83" s="314" t="s">
        <v>112</v>
      </c>
      <c r="D83" s="314"/>
      <c r="E83" s="314"/>
      <c r="F83" s="314"/>
      <c r="G83" s="314"/>
      <c r="H83" s="184" t="s">
        <v>82</v>
      </c>
      <c r="I83" s="59">
        <f>VLOOKUP(H83,P83:Q84,2, FALSE)</f>
        <v>10</v>
      </c>
      <c r="J83" s="135"/>
      <c r="K83" s="3"/>
      <c r="L83" s="3"/>
      <c r="M83" s="3"/>
      <c r="N83" s="3"/>
      <c r="O83" s="6">
        <v>1</v>
      </c>
      <c r="P83" s="6" t="s">
        <v>82</v>
      </c>
      <c r="Q83" s="6">
        <v>10</v>
      </c>
      <c r="R83" s="114"/>
    </row>
    <row r="84" spans="1:18" s="1" customFormat="1" ht="20.100000000000001" hidden="1" customHeight="1" x14ac:dyDescent="0.25">
      <c r="A84" s="118"/>
      <c r="B84" s="77"/>
      <c r="C84" s="182"/>
      <c r="D84" s="182"/>
      <c r="E84" s="182"/>
      <c r="F84" s="182"/>
      <c r="G84" s="182"/>
      <c r="H84" s="184"/>
      <c r="I84" s="59"/>
      <c r="J84" s="135"/>
      <c r="K84" s="3"/>
      <c r="L84" s="3"/>
      <c r="M84" s="3"/>
      <c r="N84" s="3"/>
      <c r="O84" s="6">
        <v>2</v>
      </c>
      <c r="P84" s="6" t="s">
        <v>86</v>
      </c>
      <c r="Q84" s="6">
        <v>0</v>
      </c>
      <c r="R84" s="114"/>
    </row>
    <row r="85" spans="1:18" ht="20.100000000000001" hidden="1" customHeight="1" x14ac:dyDescent="0.25">
      <c r="B85" s="68"/>
      <c r="C85" s="47"/>
      <c r="D85" s="47"/>
      <c r="E85" s="47"/>
      <c r="F85" s="47"/>
      <c r="G85" s="47"/>
      <c r="H85" s="185"/>
      <c r="I85" s="68"/>
      <c r="J85" s="67"/>
      <c r="K85"/>
      <c r="L85"/>
      <c r="M85"/>
      <c r="N85"/>
      <c r="O85"/>
      <c r="P85"/>
      <c r="Q85"/>
      <c r="R85" s="33"/>
    </row>
    <row r="86" spans="1:18" s="1" customFormat="1" ht="20.100000000000001" customHeight="1" x14ac:dyDescent="0.25">
      <c r="A86" s="118"/>
      <c r="B86" s="77">
        <v>7</v>
      </c>
      <c r="C86" s="314" t="s">
        <v>113</v>
      </c>
      <c r="D86" s="314"/>
      <c r="E86" s="314"/>
      <c r="F86" s="314"/>
      <c r="G86" s="314"/>
      <c r="H86" s="184" t="s">
        <v>82</v>
      </c>
      <c r="I86" s="59">
        <f>VLOOKUP(H86,P86:Q87,2, FALSE)</f>
        <v>10</v>
      </c>
      <c r="J86" s="135"/>
      <c r="K86" s="3"/>
      <c r="L86" s="3"/>
      <c r="M86" s="3"/>
      <c r="N86" s="3"/>
      <c r="O86" s="6">
        <v>1</v>
      </c>
      <c r="P86" s="6" t="s">
        <v>82</v>
      </c>
      <c r="Q86" s="6">
        <v>10</v>
      </c>
      <c r="R86" s="114"/>
    </row>
    <row r="87" spans="1:18" ht="20.100000000000001" hidden="1" customHeight="1" x14ac:dyDescent="0.25">
      <c r="B87" s="68"/>
      <c r="C87" s="47"/>
      <c r="D87" s="47"/>
      <c r="E87" s="47"/>
      <c r="F87" s="47"/>
      <c r="G87" s="47"/>
      <c r="H87" s="153"/>
      <c r="I87" s="68"/>
      <c r="J87" s="136"/>
      <c r="K87" s="47"/>
      <c r="L87" s="47"/>
      <c r="M87" s="47"/>
      <c r="N87" s="47"/>
      <c r="O87" s="6">
        <v>2</v>
      </c>
      <c r="P87" s="6" t="s">
        <v>86</v>
      </c>
      <c r="Q87" s="6">
        <v>0</v>
      </c>
      <c r="R87" s="33"/>
    </row>
    <row r="88" spans="1:18" ht="20.100000000000001" hidden="1" customHeight="1" x14ac:dyDescent="0.25">
      <c r="B88" s="68"/>
      <c r="C88" s="47"/>
      <c r="D88" s="47"/>
      <c r="E88" s="47"/>
      <c r="F88" s="47"/>
      <c r="G88" s="47"/>
      <c r="H88" s="153"/>
      <c r="I88" s="68"/>
      <c r="J88" s="67"/>
      <c r="K88"/>
      <c r="L88"/>
      <c r="M88"/>
      <c r="N88"/>
      <c r="O88"/>
      <c r="P88"/>
      <c r="Q88"/>
      <c r="R88" s="33"/>
    </row>
    <row r="89" spans="1:18" s="1" customFormat="1" ht="20.100000000000001" customHeight="1" x14ac:dyDescent="0.25">
      <c r="A89" s="118"/>
      <c r="B89" s="77">
        <v>8</v>
      </c>
      <c r="C89" s="314" t="s">
        <v>267</v>
      </c>
      <c r="D89" s="314"/>
      <c r="E89" s="314"/>
      <c r="F89" s="314"/>
      <c r="G89" s="314"/>
      <c r="H89" s="130"/>
      <c r="I89" s="63">
        <f>VALUE(SUMPRODUCT(H90:H93,Q90:Q93)*H94)</f>
        <v>10</v>
      </c>
      <c r="J89" s="159"/>
      <c r="K89" s="3"/>
      <c r="L89" s="3"/>
      <c r="M89" s="3"/>
      <c r="N89" s="3"/>
      <c r="O89" s="6">
        <v>1</v>
      </c>
      <c r="P89" s="6"/>
      <c r="Q89" s="6">
        <v>10</v>
      </c>
      <c r="R89" s="114"/>
    </row>
    <row r="90" spans="1:18" s="1" customFormat="1" ht="20.100000000000001" customHeight="1" x14ac:dyDescent="0.25">
      <c r="A90" s="118"/>
      <c r="B90" s="77"/>
      <c r="C90" s="315" t="s">
        <v>114</v>
      </c>
      <c r="D90" s="315"/>
      <c r="E90" s="315"/>
      <c r="F90" s="315"/>
      <c r="G90" s="315"/>
      <c r="H90" s="186">
        <v>1</v>
      </c>
      <c r="I90" s="59"/>
      <c r="J90" s="135"/>
      <c r="K90" s="3"/>
      <c r="L90" s="3"/>
      <c r="M90" s="3"/>
      <c r="N90" s="3"/>
      <c r="O90" s="6" t="s">
        <v>115</v>
      </c>
      <c r="P90" s="6" t="s">
        <v>114</v>
      </c>
      <c r="Q90" s="6">
        <v>10</v>
      </c>
      <c r="R90" s="114"/>
    </row>
    <row r="91" spans="1:18" s="1" customFormat="1" ht="20.100000000000001" customHeight="1" x14ac:dyDescent="0.25">
      <c r="A91" s="118"/>
      <c r="B91" s="77"/>
      <c r="C91" s="315" t="s">
        <v>116</v>
      </c>
      <c r="D91" s="315"/>
      <c r="E91" s="315"/>
      <c r="F91" s="315"/>
      <c r="G91" s="315"/>
      <c r="H91" s="186">
        <v>0</v>
      </c>
      <c r="I91" s="59"/>
      <c r="J91" s="135"/>
      <c r="K91" s="3"/>
      <c r="L91" s="3"/>
      <c r="M91" s="3"/>
      <c r="N91" s="3"/>
      <c r="O91" s="6" t="s">
        <v>117</v>
      </c>
      <c r="P91" s="6" t="s">
        <v>116</v>
      </c>
      <c r="Q91" s="6">
        <v>10</v>
      </c>
      <c r="R91" s="114"/>
    </row>
    <row r="92" spans="1:18" s="1" customFormat="1" ht="20.100000000000001" customHeight="1" x14ac:dyDescent="0.25">
      <c r="A92" s="118"/>
      <c r="B92" s="77"/>
      <c r="C92" s="315" t="s">
        <v>268</v>
      </c>
      <c r="D92" s="315"/>
      <c r="E92" s="315"/>
      <c r="F92" s="315"/>
      <c r="G92" s="315"/>
      <c r="H92" s="186">
        <v>0</v>
      </c>
      <c r="I92" s="59"/>
      <c r="J92" s="135"/>
      <c r="K92" s="3"/>
      <c r="L92" s="3"/>
      <c r="M92" s="3"/>
      <c r="N92" s="3"/>
      <c r="O92" s="6" t="s">
        <v>119</v>
      </c>
      <c r="P92" s="6" t="s">
        <v>118</v>
      </c>
      <c r="Q92" s="6">
        <v>5</v>
      </c>
      <c r="R92" s="114"/>
    </row>
    <row r="93" spans="1:18" s="1" customFormat="1" ht="20.100000000000001" customHeight="1" x14ac:dyDescent="0.25">
      <c r="A93" s="118"/>
      <c r="B93" s="77"/>
      <c r="C93" s="315" t="s">
        <v>120</v>
      </c>
      <c r="D93" s="315"/>
      <c r="E93" s="315"/>
      <c r="F93" s="315"/>
      <c r="G93" s="315"/>
      <c r="H93" s="186">
        <v>0</v>
      </c>
      <c r="I93" s="59"/>
      <c r="J93" s="135"/>
      <c r="K93" s="3"/>
      <c r="L93" s="3"/>
      <c r="M93" s="3"/>
      <c r="N93" s="3"/>
      <c r="O93" s="6" t="s">
        <v>121</v>
      </c>
      <c r="P93" s="6" t="s">
        <v>120</v>
      </c>
      <c r="Q93" s="6">
        <v>0</v>
      </c>
      <c r="R93" s="114"/>
    </row>
    <row r="94" spans="1:18" s="1" customFormat="1" ht="20.100000000000001" customHeight="1" x14ac:dyDescent="0.25">
      <c r="A94" s="118"/>
      <c r="B94" s="77"/>
      <c r="C94" s="315" t="s">
        <v>122</v>
      </c>
      <c r="D94" s="315"/>
      <c r="E94" s="315"/>
      <c r="F94" s="315"/>
      <c r="G94" s="315"/>
      <c r="H94" s="9">
        <f>IF(SUM(H90:H93)=1,SUM(H90:H93),NA())</f>
        <v>1</v>
      </c>
      <c r="I94" s="59"/>
      <c r="J94" s="135"/>
      <c r="K94" s="3"/>
      <c r="L94" s="3"/>
      <c r="M94" s="3"/>
      <c r="N94" s="3"/>
      <c r="O94" s="6"/>
      <c r="P94" s="6"/>
      <c r="Q94" s="6"/>
      <c r="R94" s="114"/>
    </row>
    <row r="95" spans="1:18" ht="20.100000000000001" customHeight="1" x14ac:dyDescent="0.25">
      <c r="B95" s="80"/>
      <c r="C95" s="33"/>
      <c r="D95" s="33"/>
      <c r="E95" s="33"/>
      <c r="F95" s="33"/>
      <c r="G95" s="33"/>
      <c r="H95" s="149"/>
      <c r="I95" s="80"/>
      <c r="J95" s="67"/>
      <c r="K95"/>
      <c r="L95"/>
      <c r="M95"/>
      <c r="N95"/>
      <c r="O95"/>
      <c r="P95"/>
      <c r="Q95"/>
      <c r="R95" s="33"/>
    </row>
    <row r="96" spans="1:18" s="1" customFormat="1" ht="20.100000000000001" customHeight="1" x14ac:dyDescent="0.25">
      <c r="A96" s="118"/>
      <c r="B96" s="62"/>
      <c r="C96" s="291" t="s">
        <v>123</v>
      </c>
      <c r="D96" s="291"/>
      <c r="E96" s="291"/>
      <c r="F96" s="291"/>
      <c r="G96" s="291"/>
      <c r="H96" s="12"/>
      <c r="I96" s="62">
        <f>SUM(I97,I99,I104,I109,I112,I115,I119,I123,I127)</f>
        <v>75</v>
      </c>
      <c r="J96" s="62">
        <f>I49</f>
        <v>1</v>
      </c>
      <c r="K96" s="87">
        <f>SUMIF(O97:O129,"=1",Q97:Q129)</f>
        <v>75</v>
      </c>
      <c r="L96" s="13"/>
      <c r="M96" s="13"/>
      <c r="N96" s="13"/>
      <c r="O96" s="14"/>
      <c r="P96" s="14"/>
      <c r="Q96" s="14"/>
      <c r="R96" s="114"/>
    </row>
    <row r="97" spans="1:18" s="1" customFormat="1" ht="20.100000000000001" customHeight="1" x14ac:dyDescent="0.25">
      <c r="A97" s="118"/>
      <c r="B97" s="77">
        <v>1</v>
      </c>
      <c r="C97" s="292" t="s">
        <v>269</v>
      </c>
      <c r="D97" s="293"/>
      <c r="E97" s="293"/>
      <c r="F97" s="293"/>
      <c r="G97" s="294"/>
      <c r="H97" s="184" t="s">
        <v>96</v>
      </c>
      <c r="I97" s="59">
        <f>VLOOKUP(H97,P97:Q98,2, FALSE)</f>
        <v>10</v>
      </c>
      <c r="J97" s="59"/>
      <c r="K97" s="3"/>
      <c r="L97" s="3"/>
      <c r="M97" s="3"/>
      <c r="N97" s="3"/>
      <c r="O97" s="6">
        <v>1</v>
      </c>
      <c r="P97" s="6" t="s">
        <v>96</v>
      </c>
      <c r="Q97" s="6">
        <v>10</v>
      </c>
      <c r="R97" s="114"/>
    </row>
    <row r="98" spans="1:18" s="1" customFormat="1" ht="20.100000000000001" hidden="1" customHeight="1" x14ac:dyDescent="0.25">
      <c r="A98" s="118"/>
      <c r="B98" s="77"/>
      <c r="C98" s="182"/>
      <c r="D98" s="182"/>
      <c r="E98" s="182"/>
      <c r="F98" s="182"/>
      <c r="G98" s="182"/>
      <c r="H98" s="184"/>
      <c r="I98" s="59"/>
      <c r="J98" s="59"/>
      <c r="K98" s="3"/>
      <c r="L98" s="3"/>
      <c r="M98" s="3"/>
      <c r="N98" s="3"/>
      <c r="O98" s="6">
        <v>2</v>
      </c>
      <c r="P98" s="6" t="s">
        <v>124</v>
      </c>
      <c r="Q98" s="6">
        <v>0</v>
      </c>
      <c r="R98" s="114"/>
    </row>
    <row r="99" spans="1:18" s="1" customFormat="1" ht="20.100000000000001" customHeight="1" x14ac:dyDescent="0.25">
      <c r="A99" s="118"/>
      <c r="B99" s="77">
        <v>2</v>
      </c>
      <c r="C99" s="292" t="s">
        <v>270</v>
      </c>
      <c r="D99" s="293"/>
      <c r="E99" s="293"/>
      <c r="F99" s="293"/>
      <c r="G99" s="294"/>
      <c r="H99" s="187" t="s">
        <v>99</v>
      </c>
      <c r="I99" s="59">
        <f>VLOOKUP(H99,P99:Q102,2, FALSE)</f>
        <v>10</v>
      </c>
      <c r="J99" s="59"/>
      <c r="K99" s="3"/>
      <c r="L99" s="3"/>
      <c r="M99" s="3"/>
      <c r="N99" s="3"/>
      <c r="O99" s="6">
        <v>1</v>
      </c>
      <c r="P99" s="6" t="s">
        <v>99</v>
      </c>
      <c r="Q99" s="6">
        <v>10</v>
      </c>
      <c r="R99" s="114"/>
    </row>
    <row r="100" spans="1:18" s="1" customFormat="1" ht="20.100000000000001" hidden="1" customHeight="1" x14ac:dyDescent="0.25">
      <c r="A100" s="118"/>
      <c r="B100" s="77"/>
      <c r="C100" s="182"/>
      <c r="D100" s="182"/>
      <c r="E100" s="182"/>
      <c r="F100" s="182"/>
      <c r="G100" s="182"/>
      <c r="H100" s="184"/>
      <c r="I100" s="59"/>
      <c r="J100" s="59"/>
      <c r="K100" s="3"/>
      <c r="L100" s="3"/>
      <c r="M100" s="3"/>
      <c r="N100" s="3"/>
      <c r="O100" s="6">
        <v>2</v>
      </c>
      <c r="P100" s="6" t="s">
        <v>100</v>
      </c>
      <c r="Q100" s="6">
        <v>5</v>
      </c>
      <c r="R100" s="114"/>
    </row>
    <row r="101" spans="1:18" s="1" customFormat="1" ht="20.100000000000001" hidden="1" customHeight="1" x14ac:dyDescent="0.25">
      <c r="A101" s="118"/>
      <c r="B101" s="77"/>
      <c r="C101" s="182"/>
      <c r="D101" s="182"/>
      <c r="E101" s="182"/>
      <c r="F101" s="182"/>
      <c r="G101" s="182"/>
      <c r="H101" s="184"/>
      <c r="I101" s="59"/>
      <c r="J101" s="59"/>
      <c r="K101" s="3"/>
      <c r="L101" s="3"/>
      <c r="M101" s="3"/>
      <c r="N101" s="3"/>
      <c r="O101" s="6">
        <v>3</v>
      </c>
      <c r="P101" s="6" t="s">
        <v>82</v>
      </c>
      <c r="Q101" s="6">
        <v>0</v>
      </c>
      <c r="R101" s="114"/>
    </row>
    <row r="102" spans="1:18" s="1" customFormat="1" ht="20.100000000000001" hidden="1" customHeight="1" x14ac:dyDescent="0.25">
      <c r="A102" s="118"/>
      <c r="B102" s="77"/>
      <c r="C102" s="182"/>
      <c r="D102" s="182"/>
      <c r="E102" s="182"/>
      <c r="F102" s="182"/>
      <c r="G102" s="182"/>
      <c r="H102" s="184"/>
      <c r="I102" s="59"/>
      <c r="J102" s="59"/>
      <c r="K102" s="3"/>
      <c r="L102" s="3"/>
      <c r="M102" s="3"/>
      <c r="N102" s="3"/>
      <c r="O102" s="6">
        <v>4</v>
      </c>
      <c r="P102" s="6"/>
      <c r="Q102" s="6"/>
      <c r="R102" s="114"/>
    </row>
    <row r="103" spans="1:18" ht="20.100000000000001" hidden="1" customHeight="1" x14ac:dyDescent="0.25">
      <c r="H103" s="188"/>
      <c r="I103" s="67"/>
      <c r="J103" s="67"/>
      <c r="K103"/>
      <c r="L103"/>
      <c r="M103"/>
      <c r="N103"/>
      <c r="O103"/>
      <c r="P103"/>
      <c r="Q103"/>
      <c r="R103" s="33"/>
    </row>
    <row r="104" spans="1:18" s="1" customFormat="1" ht="20.100000000000001" customHeight="1" x14ac:dyDescent="0.25">
      <c r="A104" s="118"/>
      <c r="B104" s="77">
        <v>3</v>
      </c>
      <c r="C104" s="292" t="s">
        <v>271</v>
      </c>
      <c r="D104" s="293"/>
      <c r="E104" s="293"/>
      <c r="F104" s="293"/>
      <c r="G104" s="294"/>
      <c r="H104" s="184" t="s">
        <v>82</v>
      </c>
      <c r="I104" s="59">
        <f>VLOOKUP(H104,P104:Q106,2, FALSE)</f>
        <v>10</v>
      </c>
      <c r="J104" s="59"/>
      <c r="K104" s="3"/>
      <c r="L104" s="3"/>
      <c r="M104" s="3"/>
      <c r="N104" s="3"/>
      <c r="O104" s="6">
        <v>1</v>
      </c>
      <c r="P104" s="6" t="s">
        <v>82</v>
      </c>
      <c r="Q104" s="6">
        <v>10</v>
      </c>
      <c r="R104" s="114"/>
    </row>
    <row r="105" spans="1:18" s="1" customFormat="1" ht="20.100000000000001" hidden="1" customHeight="1" x14ac:dyDescent="0.25">
      <c r="A105" s="118"/>
      <c r="B105" s="77"/>
      <c r="C105" s="182"/>
      <c r="D105" s="182"/>
      <c r="E105" s="182"/>
      <c r="F105" s="182"/>
      <c r="G105" s="182"/>
      <c r="H105" s="8"/>
      <c r="I105" s="59"/>
      <c r="J105" s="59"/>
      <c r="K105" s="3"/>
      <c r="L105" s="3"/>
      <c r="M105" s="3"/>
      <c r="N105" s="3"/>
      <c r="O105" s="6">
        <v>2</v>
      </c>
      <c r="P105" s="6" t="s">
        <v>125</v>
      </c>
      <c r="Q105" s="6">
        <v>5</v>
      </c>
      <c r="R105" s="114"/>
    </row>
    <row r="106" spans="1:18" s="1" customFormat="1" ht="20.100000000000001" hidden="1" customHeight="1" x14ac:dyDescent="0.25">
      <c r="A106" s="118"/>
      <c r="B106" s="77"/>
      <c r="C106" s="182"/>
      <c r="D106" s="182"/>
      <c r="E106" s="182"/>
      <c r="F106" s="182"/>
      <c r="G106" s="182"/>
      <c r="H106" s="8"/>
      <c r="I106" s="59"/>
      <c r="J106" s="59"/>
      <c r="K106" s="3"/>
      <c r="L106" s="3"/>
      <c r="M106" s="3"/>
      <c r="N106" s="3"/>
      <c r="O106" s="6">
        <v>3</v>
      </c>
      <c r="P106" s="6" t="s">
        <v>126</v>
      </c>
      <c r="Q106" s="6">
        <v>0</v>
      </c>
      <c r="R106" s="114"/>
    </row>
    <row r="107" spans="1:18" ht="20.100000000000001" hidden="1" customHeight="1" x14ac:dyDescent="0.25">
      <c r="I107" s="67"/>
      <c r="J107" s="67"/>
      <c r="K107"/>
      <c r="L107"/>
      <c r="M107"/>
      <c r="N107"/>
      <c r="O107"/>
      <c r="P107"/>
      <c r="Q107"/>
      <c r="R107" s="33"/>
    </row>
    <row r="108" spans="1:18" s="1" customFormat="1" ht="20.100000000000001" customHeight="1" x14ac:dyDescent="0.25">
      <c r="A108" s="118"/>
      <c r="B108" s="77">
        <v>4</v>
      </c>
      <c r="C108" s="292" t="s">
        <v>272</v>
      </c>
      <c r="D108" s="293"/>
      <c r="E108" s="293"/>
      <c r="F108" s="293"/>
      <c r="G108" s="294"/>
      <c r="H108" s="10"/>
      <c r="I108" s="59"/>
      <c r="J108" s="59"/>
      <c r="K108" s="56"/>
      <c r="L108" s="56"/>
      <c r="M108" s="56"/>
      <c r="N108" s="56"/>
      <c r="O108" s="57"/>
      <c r="P108" s="57"/>
      <c r="Q108" s="57"/>
      <c r="R108" s="114"/>
    </row>
    <row r="109" spans="1:18" s="1" customFormat="1" ht="20.100000000000001" customHeight="1" x14ac:dyDescent="0.25">
      <c r="A109" s="118"/>
      <c r="B109" s="77"/>
      <c r="C109" s="295" t="s">
        <v>127</v>
      </c>
      <c r="D109" s="296"/>
      <c r="E109" s="296"/>
      <c r="F109" s="296"/>
      <c r="G109" s="297"/>
      <c r="H109" s="184" t="s">
        <v>86</v>
      </c>
      <c r="I109" s="59">
        <f>VLOOKUP(H109,P109:Q110,2, FALSE)</f>
        <v>5</v>
      </c>
      <c r="J109" s="59"/>
      <c r="K109" s="3"/>
      <c r="L109" s="3"/>
      <c r="M109" s="3"/>
      <c r="N109" s="3"/>
      <c r="O109" s="6">
        <v>1</v>
      </c>
      <c r="P109" s="6" t="s">
        <v>86</v>
      </c>
      <c r="Q109" s="6">
        <v>5</v>
      </c>
      <c r="R109" s="114"/>
    </row>
    <row r="110" spans="1:18" s="1" customFormat="1" ht="20.100000000000001" hidden="1" customHeight="1" x14ac:dyDescent="0.25">
      <c r="A110" s="118"/>
      <c r="B110" s="77"/>
      <c r="C110" s="183"/>
      <c r="D110" s="183"/>
      <c r="E110" s="183"/>
      <c r="F110" s="183"/>
      <c r="G110" s="183"/>
      <c r="H110" s="184"/>
      <c r="I110" s="59"/>
      <c r="J110" s="59"/>
      <c r="K110" s="3"/>
      <c r="L110" s="3"/>
      <c r="M110" s="3"/>
      <c r="N110" s="3"/>
      <c r="O110" s="6">
        <v>2</v>
      </c>
      <c r="P110" s="6" t="s">
        <v>82</v>
      </c>
      <c r="Q110" s="6">
        <v>0</v>
      </c>
      <c r="R110" s="114"/>
    </row>
    <row r="111" spans="1:18" s="1" customFormat="1" ht="20.100000000000001" hidden="1" customHeight="1" x14ac:dyDescent="0.25">
      <c r="A111" s="118"/>
      <c r="B111" s="77"/>
      <c r="C111" s="183"/>
      <c r="D111" s="183"/>
      <c r="E111" s="183"/>
      <c r="F111" s="183"/>
      <c r="G111" s="183"/>
      <c r="H111" s="184"/>
      <c r="I111" s="59"/>
      <c r="J111" s="59"/>
      <c r="K111" s="3"/>
      <c r="L111" s="3"/>
      <c r="M111" s="3"/>
      <c r="N111" s="3"/>
      <c r="O111" s="6"/>
      <c r="P111" s="6"/>
      <c r="Q111" s="6"/>
      <c r="R111" s="114"/>
    </row>
    <row r="112" spans="1:18" s="1" customFormat="1" ht="20.100000000000001" customHeight="1" x14ac:dyDescent="0.25">
      <c r="A112" s="118"/>
      <c r="B112" s="77"/>
      <c r="C112" s="295" t="s">
        <v>128</v>
      </c>
      <c r="D112" s="296"/>
      <c r="E112" s="296"/>
      <c r="F112" s="296"/>
      <c r="G112" s="297"/>
      <c r="H112" s="184" t="s">
        <v>86</v>
      </c>
      <c r="I112" s="59">
        <f>VLOOKUP(H112,P112:Q113,2, FALSE)</f>
        <v>5</v>
      </c>
      <c r="J112" s="59"/>
      <c r="K112" s="3"/>
      <c r="L112" s="3"/>
      <c r="M112" s="3"/>
      <c r="N112" s="3"/>
      <c r="O112" s="6">
        <v>1</v>
      </c>
      <c r="P112" s="6" t="s">
        <v>86</v>
      </c>
      <c r="Q112" s="6">
        <v>5</v>
      </c>
      <c r="R112" s="114"/>
    </row>
    <row r="113" spans="1:18" s="1" customFormat="1" ht="20.100000000000001" hidden="1" customHeight="1" x14ac:dyDescent="0.25">
      <c r="A113" s="118"/>
      <c r="B113" s="77"/>
      <c r="C113" s="183"/>
      <c r="D113" s="183"/>
      <c r="E113" s="183"/>
      <c r="F113" s="183"/>
      <c r="G113" s="183"/>
      <c r="H113" s="184"/>
      <c r="I113" s="59"/>
      <c r="J113" s="59"/>
      <c r="K113" s="3"/>
      <c r="L113" s="3"/>
      <c r="M113" s="3"/>
      <c r="N113" s="3"/>
      <c r="O113" s="6">
        <v>2</v>
      </c>
      <c r="P113" s="6" t="s">
        <v>82</v>
      </c>
      <c r="Q113" s="6">
        <v>0</v>
      </c>
      <c r="R113" s="114"/>
    </row>
    <row r="114" spans="1:18" s="1" customFormat="1" ht="20.100000000000001" hidden="1" customHeight="1" x14ac:dyDescent="0.25">
      <c r="A114" s="118"/>
      <c r="B114" s="77"/>
      <c r="C114" s="183"/>
      <c r="D114" s="183"/>
      <c r="E114" s="183"/>
      <c r="F114" s="183"/>
      <c r="G114" s="183"/>
      <c r="H114" s="184"/>
      <c r="I114" s="59"/>
      <c r="J114" s="59"/>
      <c r="K114" s="3"/>
      <c r="L114" s="3"/>
      <c r="M114" s="3"/>
      <c r="N114" s="3"/>
      <c r="O114" s="6"/>
      <c r="P114" s="6"/>
      <c r="Q114" s="6"/>
      <c r="R114" s="114"/>
    </row>
    <row r="115" spans="1:18" s="1" customFormat="1" ht="20.100000000000001" customHeight="1" x14ac:dyDescent="0.25">
      <c r="A115" s="118"/>
      <c r="B115" s="77"/>
      <c r="C115" s="295" t="s">
        <v>129</v>
      </c>
      <c r="D115" s="296"/>
      <c r="E115" s="296"/>
      <c r="F115" s="296"/>
      <c r="G115" s="297"/>
      <c r="H115" s="184" t="s">
        <v>86</v>
      </c>
      <c r="I115" s="59">
        <f>VLOOKUP(H115,P115:Q116,2, FALSE)</f>
        <v>5</v>
      </c>
      <c r="J115" s="59"/>
      <c r="K115" s="3"/>
      <c r="L115" s="3"/>
      <c r="M115" s="3"/>
      <c r="N115" s="3"/>
      <c r="O115" s="6">
        <v>1</v>
      </c>
      <c r="P115" s="6" t="s">
        <v>86</v>
      </c>
      <c r="Q115" s="6">
        <v>5</v>
      </c>
      <c r="R115" s="114"/>
    </row>
    <row r="116" spans="1:18" s="1" customFormat="1" ht="20.100000000000001" hidden="1" customHeight="1" x14ac:dyDescent="0.25">
      <c r="A116" s="118"/>
      <c r="B116" s="77"/>
      <c r="C116" s="183"/>
      <c r="D116" s="183"/>
      <c r="E116" s="183"/>
      <c r="F116" s="183"/>
      <c r="G116" s="183"/>
      <c r="H116" s="8"/>
      <c r="I116" s="59"/>
      <c r="J116" s="59"/>
      <c r="K116" s="3"/>
      <c r="L116" s="3"/>
      <c r="M116" s="3"/>
      <c r="N116" s="3"/>
      <c r="O116" s="6">
        <v>2</v>
      </c>
      <c r="P116" s="6" t="s">
        <v>82</v>
      </c>
      <c r="Q116" s="6">
        <v>0</v>
      </c>
      <c r="R116" s="114"/>
    </row>
    <row r="117" spans="1:18" ht="20.100000000000001" hidden="1" customHeight="1" x14ac:dyDescent="0.25">
      <c r="I117" s="67"/>
      <c r="J117" s="67"/>
      <c r="K117"/>
      <c r="L117"/>
      <c r="M117"/>
      <c r="N117"/>
      <c r="O117"/>
      <c r="P117"/>
      <c r="Q117"/>
      <c r="R117" s="33"/>
    </row>
    <row r="118" spans="1:18" s="1" customFormat="1" ht="20.100000000000001" customHeight="1" x14ac:dyDescent="0.25">
      <c r="A118" s="118"/>
      <c r="B118" s="78">
        <v>5</v>
      </c>
      <c r="C118" s="305" t="s">
        <v>273</v>
      </c>
      <c r="D118" s="306"/>
      <c r="E118" s="306"/>
      <c r="F118" s="306"/>
      <c r="G118" s="307"/>
      <c r="H118" s="10"/>
      <c r="I118" s="59"/>
      <c r="J118" s="59"/>
      <c r="K118" s="56"/>
      <c r="L118" s="56"/>
      <c r="M118" s="56"/>
      <c r="N118" s="56"/>
      <c r="O118" s="57"/>
      <c r="P118" s="57"/>
      <c r="Q118" s="57"/>
      <c r="R118" s="114"/>
    </row>
    <row r="119" spans="1:18" s="1" customFormat="1" ht="20.100000000000001" customHeight="1" x14ac:dyDescent="0.25">
      <c r="A119" s="118"/>
      <c r="B119" s="78"/>
      <c r="C119" s="302" t="s">
        <v>131</v>
      </c>
      <c r="D119" s="303"/>
      <c r="E119" s="303"/>
      <c r="F119" s="303"/>
      <c r="G119" s="304"/>
      <c r="H119" s="184" t="s">
        <v>82</v>
      </c>
      <c r="I119" s="59">
        <f>VLOOKUP(H119,P119:Q121,2, FALSE)</f>
        <v>10</v>
      </c>
      <c r="J119" s="59"/>
      <c r="K119" s="3"/>
      <c r="L119" s="3"/>
      <c r="M119" s="3"/>
      <c r="N119" s="3"/>
      <c r="O119" s="6">
        <v>1</v>
      </c>
      <c r="P119" s="6" t="s">
        <v>82</v>
      </c>
      <c r="Q119" s="6">
        <v>10</v>
      </c>
      <c r="R119" s="114"/>
    </row>
    <row r="120" spans="1:18" s="1" customFormat="1" ht="20.100000000000001" hidden="1" customHeight="1" x14ac:dyDescent="0.25">
      <c r="A120" s="118"/>
      <c r="B120" s="78"/>
      <c r="C120" s="54"/>
      <c r="D120" s="54"/>
      <c r="E120" s="54"/>
      <c r="F120" s="54"/>
      <c r="G120" s="54"/>
      <c r="H120" s="184"/>
      <c r="I120" s="59"/>
      <c r="J120" s="59"/>
      <c r="K120" s="3"/>
      <c r="L120" s="3"/>
      <c r="M120" s="3"/>
      <c r="N120" s="3"/>
      <c r="O120" s="6">
        <v>2</v>
      </c>
      <c r="P120" s="6" t="s">
        <v>86</v>
      </c>
      <c r="Q120" s="6">
        <v>0</v>
      </c>
      <c r="R120" s="114"/>
    </row>
    <row r="121" spans="1:18" s="1" customFormat="1" ht="20.100000000000001" hidden="1" customHeight="1" x14ac:dyDescent="0.25">
      <c r="A121" s="118"/>
      <c r="B121" s="78"/>
      <c r="C121" s="54"/>
      <c r="D121" s="54"/>
      <c r="E121" s="54"/>
      <c r="F121" s="54"/>
      <c r="G121" s="54"/>
      <c r="H121" s="184"/>
      <c r="I121" s="59"/>
      <c r="J121" s="59"/>
      <c r="K121" s="3"/>
      <c r="L121" s="3"/>
      <c r="M121" s="3"/>
      <c r="N121" s="3"/>
      <c r="O121" s="6">
        <v>3</v>
      </c>
      <c r="P121" s="6" t="s">
        <v>132</v>
      </c>
      <c r="Q121" s="6">
        <v>0</v>
      </c>
      <c r="R121" s="114"/>
    </row>
    <row r="122" spans="1:18" ht="20.100000000000001" hidden="1" customHeight="1" x14ac:dyDescent="0.25">
      <c r="C122" s="79"/>
      <c r="D122" s="79"/>
      <c r="E122" s="79"/>
      <c r="F122" s="79"/>
      <c r="G122" s="79"/>
      <c r="H122" s="188"/>
      <c r="I122" s="67"/>
      <c r="J122" s="67"/>
      <c r="K122"/>
      <c r="L122"/>
      <c r="M122"/>
      <c r="N122"/>
      <c r="O122"/>
      <c r="P122"/>
      <c r="Q122"/>
      <c r="R122" s="33"/>
    </row>
    <row r="123" spans="1:18" s="1" customFormat="1" ht="20.100000000000001" customHeight="1" x14ac:dyDescent="0.25">
      <c r="A123" s="118"/>
      <c r="B123" s="78"/>
      <c r="C123" s="302" t="s">
        <v>133</v>
      </c>
      <c r="D123" s="303"/>
      <c r="E123" s="303"/>
      <c r="F123" s="303"/>
      <c r="G123" s="304"/>
      <c r="H123" s="184" t="s">
        <v>82</v>
      </c>
      <c r="I123" s="59">
        <f>VLOOKUP(H123,P123:Q125,2, FALSE)</f>
        <v>10</v>
      </c>
      <c r="J123" s="59"/>
      <c r="K123" s="3"/>
      <c r="L123" s="3"/>
      <c r="M123" s="3"/>
      <c r="N123" s="3"/>
      <c r="O123" s="6">
        <v>1</v>
      </c>
      <c r="P123" s="6" t="s">
        <v>82</v>
      </c>
      <c r="Q123" s="6">
        <v>10</v>
      </c>
      <c r="R123" s="114"/>
    </row>
    <row r="124" spans="1:18" s="1" customFormat="1" ht="20.100000000000001" hidden="1" customHeight="1" x14ac:dyDescent="0.25">
      <c r="A124" s="118"/>
      <c r="B124" s="78"/>
      <c r="C124" s="54"/>
      <c r="D124" s="54"/>
      <c r="E124" s="54"/>
      <c r="F124" s="54"/>
      <c r="G124" s="54"/>
      <c r="H124" s="184"/>
      <c r="I124" s="59"/>
      <c r="J124" s="59"/>
      <c r="K124" s="3"/>
      <c r="L124" s="3"/>
      <c r="M124" s="3"/>
      <c r="N124" s="3"/>
      <c r="O124" s="6">
        <v>2</v>
      </c>
      <c r="P124" s="6" t="s">
        <v>86</v>
      </c>
      <c r="Q124" s="6">
        <v>0</v>
      </c>
      <c r="R124" s="114"/>
    </row>
    <row r="125" spans="1:18" s="1" customFormat="1" ht="20.100000000000001" hidden="1" customHeight="1" x14ac:dyDescent="0.25">
      <c r="A125" s="118"/>
      <c r="B125" s="78"/>
      <c r="C125" s="54"/>
      <c r="D125" s="54"/>
      <c r="E125" s="54"/>
      <c r="F125" s="54"/>
      <c r="G125" s="54"/>
      <c r="H125" s="184"/>
      <c r="I125" s="59"/>
      <c r="J125" s="59"/>
      <c r="K125" s="3"/>
      <c r="L125" s="3"/>
      <c r="M125" s="3"/>
      <c r="N125" s="3"/>
      <c r="O125" s="6">
        <v>3</v>
      </c>
      <c r="P125" s="6" t="s">
        <v>132</v>
      </c>
      <c r="Q125" s="6">
        <v>0</v>
      </c>
      <c r="R125" s="114"/>
    </row>
    <row r="126" spans="1:18" ht="20.100000000000001" hidden="1" customHeight="1" x14ac:dyDescent="0.25">
      <c r="C126" s="79"/>
      <c r="D126" s="79"/>
      <c r="E126" s="79"/>
      <c r="F126" s="79"/>
      <c r="G126" s="79"/>
      <c r="H126" s="188"/>
      <c r="I126" s="67"/>
      <c r="J126" s="67"/>
      <c r="K126"/>
      <c r="L126"/>
      <c r="M126"/>
      <c r="N126"/>
      <c r="O126"/>
      <c r="P126"/>
      <c r="Q126"/>
      <c r="R126" s="33"/>
    </row>
    <row r="127" spans="1:18" s="1" customFormat="1" ht="20.100000000000001" customHeight="1" x14ac:dyDescent="0.25">
      <c r="A127" s="118"/>
      <c r="B127" s="78"/>
      <c r="C127" s="302" t="s">
        <v>134</v>
      </c>
      <c r="D127" s="303"/>
      <c r="E127" s="303"/>
      <c r="F127" s="303"/>
      <c r="G127" s="304"/>
      <c r="H127" s="184" t="s">
        <v>82</v>
      </c>
      <c r="I127" s="59">
        <f>VLOOKUP(H127,P127:Q129,2, FALSE)</f>
        <v>10</v>
      </c>
      <c r="J127" s="59"/>
      <c r="K127" s="3"/>
      <c r="L127" s="3"/>
      <c r="M127" s="3"/>
      <c r="N127" s="3"/>
      <c r="O127" s="6">
        <v>1</v>
      </c>
      <c r="P127" s="6" t="s">
        <v>82</v>
      </c>
      <c r="Q127" s="6">
        <v>10</v>
      </c>
      <c r="R127" s="114"/>
    </row>
    <row r="128" spans="1:18" s="1" customFormat="1" ht="20.100000000000001" hidden="1" customHeight="1" x14ac:dyDescent="0.25">
      <c r="A128" s="118"/>
      <c r="B128" s="78"/>
      <c r="C128" s="54"/>
      <c r="D128" s="54"/>
      <c r="E128" s="54"/>
      <c r="F128" s="54"/>
      <c r="G128" s="54"/>
      <c r="H128" s="8"/>
      <c r="I128" s="59"/>
      <c r="J128" s="59"/>
      <c r="K128" s="3"/>
      <c r="L128" s="3"/>
      <c r="M128" s="3"/>
      <c r="N128" s="3"/>
      <c r="O128" s="6">
        <v>2</v>
      </c>
      <c r="P128" s="6" t="s">
        <v>135</v>
      </c>
      <c r="Q128" s="6">
        <v>5</v>
      </c>
      <c r="R128" s="114"/>
    </row>
    <row r="129" spans="1:18" s="1" customFormat="1" ht="20.100000000000001" hidden="1" customHeight="1" x14ac:dyDescent="0.25">
      <c r="A129" s="118"/>
      <c r="B129" s="78"/>
      <c r="C129" s="54"/>
      <c r="D129" s="54"/>
      <c r="E129" s="54"/>
      <c r="F129" s="54"/>
      <c r="G129" s="54"/>
      <c r="H129" s="8"/>
      <c r="I129" s="59"/>
      <c r="J129" s="59"/>
      <c r="K129" s="3"/>
      <c r="L129" s="3"/>
      <c r="M129" s="3"/>
      <c r="N129" s="3"/>
      <c r="O129" s="6">
        <v>3</v>
      </c>
      <c r="P129" s="6" t="s">
        <v>136</v>
      </c>
      <c r="Q129" s="6">
        <v>0</v>
      </c>
      <c r="R129" s="114"/>
    </row>
    <row r="130" spans="1:18" ht="20.100000000000001" customHeight="1" x14ac:dyDescent="0.25">
      <c r="B130" s="80"/>
      <c r="C130" s="33"/>
      <c r="D130" s="33"/>
      <c r="E130" s="33"/>
      <c r="F130" s="33"/>
      <c r="G130" s="33"/>
      <c r="H130" s="149"/>
      <c r="I130" s="80"/>
      <c r="J130" s="67"/>
      <c r="K130"/>
      <c r="L130"/>
      <c r="M130"/>
      <c r="N130"/>
      <c r="O130"/>
      <c r="P130"/>
      <c r="Q130"/>
      <c r="R130" s="33"/>
    </row>
    <row r="131" spans="1:18" s="1" customFormat="1" ht="20.100000000000001" customHeight="1" x14ac:dyDescent="0.25">
      <c r="A131" s="118"/>
      <c r="B131" s="62"/>
      <c r="C131" s="291" t="s">
        <v>95</v>
      </c>
      <c r="D131" s="291"/>
      <c r="E131" s="291"/>
      <c r="F131" s="291"/>
      <c r="G131" s="291"/>
      <c r="H131" s="12"/>
      <c r="I131" s="62">
        <f>SUM(I132,I137,I140,I145,I148,I151,I155,I159,I163)</f>
        <v>70</v>
      </c>
      <c r="J131" s="62">
        <f>I50</f>
        <v>1</v>
      </c>
      <c r="K131" s="87">
        <f>SUMIF(O132:O165,"=1",Q132:Q165)</f>
        <v>70</v>
      </c>
      <c r="L131" s="13"/>
      <c r="M131" s="13"/>
      <c r="N131" s="13"/>
      <c r="O131" s="14"/>
      <c r="P131" s="14"/>
      <c r="Q131" s="14"/>
      <c r="R131" s="114"/>
    </row>
    <row r="132" spans="1:18" s="1" customFormat="1" ht="20.100000000000001" customHeight="1" x14ac:dyDescent="0.25">
      <c r="A132" s="118"/>
      <c r="B132" s="77">
        <v>1</v>
      </c>
      <c r="C132" s="292" t="s">
        <v>274</v>
      </c>
      <c r="D132" s="293"/>
      <c r="E132" s="293"/>
      <c r="F132" s="293"/>
      <c r="G132" s="294"/>
      <c r="H132" s="184" t="s">
        <v>99</v>
      </c>
      <c r="I132" s="59">
        <f>VLOOKUP(H132,P132:Q135,2, FALSE)</f>
        <v>10</v>
      </c>
      <c r="J132" s="59"/>
      <c r="K132" s="3"/>
      <c r="L132" s="3"/>
      <c r="M132" s="3"/>
      <c r="N132" s="3"/>
      <c r="O132" s="6">
        <v>1</v>
      </c>
      <c r="P132" s="6" t="s">
        <v>99</v>
      </c>
      <c r="Q132" s="6">
        <v>10</v>
      </c>
      <c r="R132" s="114"/>
    </row>
    <row r="133" spans="1:18" s="1" customFormat="1" ht="20.100000000000001" hidden="1" customHeight="1" x14ac:dyDescent="0.25">
      <c r="A133" s="118"/>
      <c r="B133" s="77"/>
      <c r="C133" s="182"/>
      <c r="D133" s="182"/>
      <c r="E133" s="182"/>
      <c r="F133" s="182"/>
      <c r="G133" s="182"/>
      <c r="H133" s="184"/>
      <c r="I133" s="59"/>
      <c r="J133" s="59"/>
      <c r="K133" s="3"/>
      <c r="L133" s="3"/>
      <c r="M133" s="3"/>
      <c r="N133" s="3"/>
      <c r="O133" s="6">
        <v>2</v>
      </c>
      <c r="P133" s="6" t="s">
        <v>100</v>
      </c>
      <c r="Q133" s="6">
        <v>5</v>
      </c>
      <c r="R133" s="114"/>
    </row>
    <row r="134" spans="1:18" s="1" customFormat="1" ht="20.100000000000001" hidden="1" customHeight="1" x14ac:dyDescent="0.25">
      <c r="A134" s="118"/>
      <c r="B134" s="77"/>
      <c r="C134" s="182"/>
      <c r="D134" s="182"/>
      <c r="E134" s="182"/>
      <c r="F134" s="182"/>
      <c r="G134" s="182"/>
      <c r="H134" s="184"/>
      <c r="I134" s="59"/>
      <c r="J134" s="59"/>
      <c r="K134" s="3"/>
      <c r="L134" s="3"/>
      <c r="M134" s="3"/>
      <c r="N134" s="3"/>
      <c r="O134" s="6">
        <v>3</v>
      </c>
      <c r="P134" s="6" t="s">
        <v>82</v>
      </c>
      <c r="Q134" s="6">
        <v>0</v>
      </c>
      <c r="R134" s="114"/>
    </row>
    <row r="135" spans="1:18" s="1" customFormat="1" ht="20.100000000000001" hidden="1" customHeight="1" x14ac:dyDescent="0.25">
      <c r="A135" s="118"/>
      <c r="B135" s="77"/>
      <c r="C135" s="182"/>
      <c r="D135" s="182"/>
      <c r="E135" s="182"/>
      <c r="F135" s="182"/>
      <c r="G135" s="182"/>
      <c r="H135" s="184"/>
      <c r="I135" s="59"/>
      <c r="J135" s="59"/>
      <c r="K135" s="3"/>
      <c r="L135" s="3"/>
      <c r="M135" s="3"/>
      <c r="N135" s="3"/>
      <c r="O135" s="6"/>
      <c r="P135" s="6"/>
      <c r="Q135" s="6"/>
      <c r="R135" s="114"/>
    </row>
    <row r="136" spans="1:18" s="1" customFormat="1" ht="20.100000000000001" hidden="1" customHeight="1" x14ac:dyDescent="0.25">
      <c r="A136" s="118"/>
      <c r="B136" s="121"/>
      <c r="H136" s="189"/>
      <c r="I136" s="64"/>
      <c r="J136" s="64"/>
      <c r="K136" s="4"/>
      <c r="L136" s="4"/>
      <c r="M136" s="4"/>
      <c r="N136" s="4"/>
      <c r="O136" s="7"/>
      <c r="P136" s="7"/>
      <c r="Q136" s="7"/>
      <c r="R136" s="114"/>
    </row>
    <row r="137" spans="1:18" s="1" customFormat="1" ht="20.100000000000001" customHeight="1" x14ac:dyDescent="0.25">
      <c r="A137" s="118"/>
      <c r="B137" s="77">
        <v>2</v>
      </c>
      <c r="C137" s="292" t="s">
        <v>275</v>
      </c>
      <c r="D137" s="293"/>
      <c r="E137" s="293"/>
      <c r="F137" s="293"/>
      <c r="G137" s="294"/>
      <c r="H137" s="184" t="s">
        <v>86</v>
      </c>
      <c r="I137" s="59">
        <f>VLOOKUP(H137,P137:Q138,2, FALSE)</f>
        <v>5</v>
      </c>
      <c r="J137" s="59"/>
      <c r="K137" s="3"/>
      <c r="L137" s="3"/>
      <c r="M137" s="3"/>
      <c r="N137" s="3"/>
      <c r="O137" s="6">
        <v>1</v>
      </c>
      <c r="P137" s="6" t="s">
        <v>86</v>
      </c>
      <c r="Q137" s="6">
        <v>5</v>
      </c>
      <c r="R137" s="114"/>
    </row>
    <row r="138" spans="1:18" s="1" customFormat="1" ht="20.100000000000001" hidden="1" customHeight="1" x14ac:dyDescent="0.25">
      <c r="A138" s="118"/>
      <c r="B138" s="77"/>
      <c r="C138" s="182"/>
      <c r="D138" s="182"/>
      <c r="E138" s="182"/>
      <c r="F138" s="182"/>
      <c r="G138" s="182"/>
      <c r="H138" s="184"/>
      <c r="I138" s="59"/>
      <c r="J138" s="59"/>
      <c r="K138" s="3"/>
      <c r="L138" s="3"/>
      <c r="M138" s="3"/>
      <c r="N138" s="3"/>
      <c r="O138" s="6">
        <v>2</v>
      </c>
      <c r="P138" s="6" t="s">
        <v>82</v>
      </c>
      <c r="Q138" s="6">
        <v>0</v>
      </c>
      <c r="R138" s="114"/>
    </row>
    <row r="139" spans="1:18" s="1" customFormat="1" ht="20.100000000000001" hidden="1" customHeight="1" x14ac:dyDescent="0.25">
      <c r="A139" s="118"/>
      <c r="B139" s="121"/>
      <c r="H139" s="189"/>
      <c r="I139" s="64"/>
      <c r="J139" s="64"/>
      <c r="K139" s="4"/>
      <c r="L139" s="4"/>
      <c r="M139" s="4"/>
      <c r="N139" s="4"/>
      <c r="O139" s="7"/>
      <c r="P139" s="7"/>
      <c r="Q139" s="7"/>
      <c r="R139" s="114"/>
    </row>
    <row r="140" spans="1:18" s="1" customFormat="1" ht="20.100000000000001" customHeight="1" x14ac:dyDescent="0.25">
      <c r="A140" s="118"/>
      <c r="B140" s="77">
        <v>3</v>
      </c>
      <c r="C140" s="292" t="s">
        <v>276</v>
      </c>
      <c r="D140" s="293"/>
      <c r="E140" s="293"/>
      <c r="F140" s="293"/>
      <c r="G140" s="294"/>
      <c r="H140" s="184" t="s">
        <v>82</v>
      </c>
      <c r="I140" s="59">
        <f>VLOOKUP(H140,P140:Q142,2, FALSE)</f>
        <v>10</v>
      </c>
      <c r="J140" s="59"/>
      <c r="K140" s="3"/>
      <c r="L140" s="3"/>
      <c r="M140" s="3"/>
      <c r="N140" s="3"/>
      <c r="O140" s="6">
        <v>1</v>
      </c>
      <c r="P140" s="6" t="s">
        <v>82</v>
      </c>
      <c r="Q140" s="6">
        <v>10</v>
      </c>
      <c r="R140" s="114"/>
    </row>
    <row r="141" spans="1:18" s="1" customFormat="1" ht="20.100000000000001" hidden="1" customHeight="1" x14ac:dyDescent="0.25">
      <c r="A141" s="118"/>
      <c r="B141" s="77"/>
      <c r="C141" s="182"/>
      <c r="D141" s="182"/>
      <c r="E141" s="182"/>
      <c r="F141" s="182"/>
      <c r="G141" s="182"/>
      <c r="H141" s="8"/>
      <c r="I141" s="59"/>
      <c r="J141" s="59"/>
      <c r="K141" s="3"/>
      <c r="L141" s="3"/>
      <c r="M141" s="3"/>
      <c r="N141" s="3"/>
      <c r="O141" s="6">
        <v>2</v>
      </c>
      <c r="P141" s="6" t="s">
        <v>125</v>
      </c>
      <c r="Q141" s="6">
        <v>5</v>
      </c>
      <c r="R141" s="114"/>
    </row>
    <row r="142" spans="1:18" s="1" customFormat="1" ht="20.100000000000001" hidden="1" customHeight="1" x14ac:dyDescent="0.25">
      <c r="A142" s="118"/>
      <c r="B142" s="77"/>
      <c r="C142" s="182"/>
      <c r="D142" s="182"/>
      <c r="E142" s="182"/>
      <c r="F142" s="182"/>
      <c r="G142" s="182"/>
      <c r="H142" s="8"/>
      <c r="I142" s="59"/>
      <c r="J142" s="59"/>
      <c r="K142" s="3"/>
      <c r="L142" s="3"/>
      <c r="M142" s="3"/>
      <c r="N142" s="3"/>
      <c r="O142" s="6">
        <v>3</v>
      </c>
      <c r="P142" s="6" t="s">
        <v>126</v>
      </c>
      <c r="Q142" s="6">
        <v>0</v>
      </c>
      <c r="R142" s="114"/>
    </row>
    <row r="143" spans="1:18" ht="20.100000000000001" hidden="1" customHeight="1" x14ac:dyDescent="0.25">
      <c r="I143" s="67"/>
      <c r="J143" s="67"/>
      <c r="K143"/>
      <c r="L143"/>
      <c r="M143"/>
      <c r="N143"/>
      <c r="O143"/>
      <c r="P143"/>
      <c r="Q143"/>
      <c r="R143" s="33"/>
    </row>
    <row r="144" spans="1:18" s="1" customFormat="1" ht="20.100000000000001" customHeight="1" x14ac:dyDescent="0.25">
      <c r="A144" s="118"/>
      <c r="B144" s="77">
        <v>4</v>
      </c>
      <c r="C144" s="292" t="s">
        <v>272</v>
      </c>
      <c r="D144" s="293"/>
      <c r="E144" s="293"/>
      <c r="F144" s="293"/>
      <c r="G144" s="294"/>
      <c r="H144" s="10"/>
      <c r="I144" s="59"/>
      <c r="J144" s="59"/>
      <c r="K144" s="56"/>
      <c r="L144" s="56"/>
      <c r="M144" s="56"/>
      <c r="N144" s="56"/>
      <c r="O144" s="57"/>
      <c r="P144" s="57"/>
      <c r="Q144" s="57"/>
      <c r="R144" s="114"/>
    </row>
    <row r="145" spans="1:18" s="1" customFormat="1" ht="20.100000000000001" customHeight="1" x14ac:dyDescent="0.25">
      <c r="A145" s="118"/>
      <c r="B145" s="77"/>
      <c r="C145" s="295" t="s">
        <v>137</v>
      </c>
      <c r="D145" s="296"/>
      <c r="E145" s="296"/>
      <c r="F145" s="296"/>
      <c r="G145" s="297"/>
      <c r="H145" s="184" t="s">
        <v>86</v>
      </c>
      <c r="I145" s="59">
        <f>VLOOKUP(H145,P145:Q146,2, FALSE)</f>
        <v>5</v>
      </c>
      <c r="J145" s="59"/>
      <c r="K145" s="3"/>
      <c r="L145" s="3"/>
      <c r="M145" s="3"/>
      <c r="N145" s="3"/>
      <c r="O145" s="6">
        <v>1</v>
      </c>
      <c r="P145" s="6" t="s">
        <v>86</v>
      </c>
      <c r="Q145" s="6">
        <v>5</v>
      </c>
      <c r="R145" s="114"/>
    </row>
    <row r="146" spans="1:18" s="1" customFormat="1" ht="20.100000000000001" hidden="1" customHeight="1" x14ac:dyDescent="0.25">
      <c r="A146" s="118"/>
      <c r="B146" s="77"/>
      <c r="C146" s="183"/>
      <c r="D146" s="183"/>
      <c r="E146" s="183"/>
      <c r="F146" s="183"/>
      <c r="G146" s="183"/>
      <c r="H146" s="184"/>
      <c r="I146" s="59"/>
      <c r="J146" s="59"/>
      <c r="K146" s="3"/>
      <c r="L146" s="3"/>
      <c r="M146" s="3"/>
      <c r="N146" s="3"/>
      <c r="O146" s="6">
        <v>2</v>
      </c>
      <c r="P146" s="6" t="s">
        <v>82</v>
      </c>
      <c r="Q146" s="6">
        <v>0</v>
      </c>
      <c r="R146" s="114"/>
    </row>
    <row r="147" spans="1:18" s="1" customFormat="1" ht="20.100000000000001" hidden="1" customHeight="1" x14ac:dyDescent="0.25">
      <c r="A147" s="118"/>
      <c r="B147" s="77"/>
      <c r="C147" s="183"/>
      <c r="D147" s="183"/>
      <c r="E147" s="183"/>
      <c r="F147" s="183"/>
      <c r="G147" s="183"/>
      <c r="H147" s="184"/>
      <c r="I147" s="59"/>
      <c r="J147" s="59"/>
      <c r="K147" s="3"/>
      <c r="L147" s="3"/>
      <c r="M147" s="3"/>
      <c r="N147" s="3"/>
      <c r="O147" s="6"/>
      <c r="P147" s="6"/>
      <c r="Q147" s="6"/>
      <c r="R147" s="114"/>
    </row>
    <row r="148" spans="1:18" s="1" customFormat="1" ht="20.100000000000001" customHeight="1" x14ac:dyDescent="0.25">
      <c r="A148" s="118"/>
      <c r="B148" s="77"/>
      <c r="C148" s="295" t="s">
        <v>138</v>
      </c>
      <c r="D148" s="296"/>
      <c r="E148" s="296"/>
      <c r="F148" s="296"/>
      <c r="G148" s="297"/>
      <c r="H148" s="184" t="s">
        <v>86</v>
      </c>
      <c r="I148" s="59">
        <f>VLOOKUP(H148,P148:Q149,2, FALSE)</f>
        <v>5</v>
      </c>
      <c r="J148" s="59"/>
      <c r="K148" s="3"/>
      <c r="L148" s="3"/>
      <c r="M148" s="3"/>
      <c r="N148" s="3"/>
      <c r="O148" s="6">
        <v>1</v>
      </c>
      <c r="P148" s="6" t="s">
        <v>86</v>
      </c>
      <c r="Q148" s="6">
        <v>5</v>
      </c>
      <c r="R148" s="114"/>
    </row>
    <row r="149" spans="1:18" s="1" customFormat="1" ht="20.100000000000001" hidden="1" customHeight="1" x14ac:dyDescent="0.25">
      <c r="A149" s="118"/>
      <c r="B149" s="77"/>
      <c r="C149" s="183"/>
      <c r="D149" s="183"/>
      <c r="E149" s="183"/>
      <c r="F149" s="183"/>
      <c r="G149" s="183"/>
      <c r="H149" s="184"/>
      <c r="I149" s="59"/>
      <c r="J149" s="59"/>
      <c r="K149" s="3"/>
      <c r="L149" s="3"/>
      <c r="M149" s="3"/>
      <c r="N149" s="3"/>
      <c r="O149" s="6">
        <v>2</v>
      </c>
      <c r="P149" s="6" t="s">
        <v>82</v>
      </c>
      <c r="Q149" s="6">
        <v>0</v>
      </c>
      <c r="R149" s="114"/>
    </row>
    <row r="150" spans="1:18" s="1" customFormat="1" ht="20.100000000000001" hidden="1" customHeight="1" x14ac:dyDescent="0.25">
      <c r="A150" s="118"/>
      <c r="B150" s="77"/>
      <c r="C150" s="183"/>
      <c r="D150" s="183"/>
      <c r="E150" s="183"/>
      <c r="F150" s="183"/>
      <c r="G150" s="183"/>
      <c r="H150" s="184"/>
      <c r="I150" s="59"/>
      <c r="J150" s="59"/>
      <c r="K150" s="3"/>
      <c r="L150" s="3"/>
      <c r="M150" s="3"/>
      <c r="N150" s="3"/>
      <c r="O150" s="6"/>
      <c r="P150" s="6"/>
      <c r="Q150" s="6"/>
      <c r="R150" s="114"/>
    </row>
    <row r="151" spans="1:18" s="1" customFormat="1" ht="20.100000000000001" customHeight="1" x14ac:dyDescent="0.25">
      <c r="A151" s="118"/>
      <c r="B151" s="77"/>
      <c r="C151" s="295" t="s">
        <v>129</v>
      </c>
      <c r="D151" s="296"/>
      <c r="E151" s="296"/>
      <c r="F151" s="296"/>
      <c r="G151" s="297"/>
      <c r="H151" s="184" t="s">
        <v>86</v>
      </c>
      <c r="I151" s="59">
        <f>VLOOKUP(H151,P151:Q152,2, FALSE)</f>
        <v>5</v>
      </c>
      <c r="J151" s="59"/>
      <c r="K151" s="3"/>
      <c r="L151" s="3"/>
      <c r="M151" s="3"/>
      <c r="N151" s="3"/>
      <c r="O151" s="6">
        <v>1</v>
      </c>
      <c r="P151" s="6" t="s">
        <v>86</v>
      </c>
      <c r="Q151" s="6">
        <v>5</v>
      </c>
      <c r="R151" s="114"/>
    </row>
    <row r="152" spans="1:18" s="1" customFormat="1" ht="20.100000000000001" hidden="1" customHeight="1" x14ac:dyDescent="0.25">
      <c r="A152" s="118"/>
      <c r="B152" s="77"/>
      <c r="C152" s="183"/>
      <c r="D152" s="183"/>
      <c r="E152" s="183"/>
      <c r="F152" s="183"/>
      <c r="G152" s="183"/>
      <c r="H152" s="8"/>
      <c r="I152" s="59"/>
      <c r="J152" s="59"/>
      <c r="K152" s="3"/>
      <c r="L152" s="3"/>
      <c r="M152" s="3"/>
      <c r="N152" s="3"/>
      <c r="O152" s="6">
        <v>2</v>
      </c>
      <c r="P152" s="6" t="s">
        <v>82</v>
      </c>
      <c r="Q152" s="6">
        <v>0</v>
      </c>
      <c r="R152" s="114"/>
    </row>
    <row r="153" spans="1:18" ht="20.100000000000001" hidden="1" customHeight="1" x14ac:dyDescent="0.25">
      <c r="I153" s="67"/>
      <c r="J153" s="67"/>
      <c r="K153"/>
      <c r="L153"/>
      <c r="M153"/>
      <c r="N153"/>
      <c r="O153"/>
      <c r="P153"/>
      <c r="Q153"/>
      <c r="R153" s="33"/>
    </row>
    <row r="154" spans="1:18" s="1" customFormat="1" ht="20.100000000000001" customHeight="1" x14ac:dyDescent="0.25">
      <c r="A154" s="118"/>
      <c r="B154" s="78">
        <v>5</v>
      </c>
      <c r="C154" s="305" t="s">
        <v>273</v>
      </c>
      <c r="D154" s="306"/>
      <c r="E154" s="306"/>
      <c r="F154" s="306"/>
      <c r="G154" s="307"/>
      <c r="H154" s="10"/>
      <c r="I154" s="59"/>
      <c r="J154" s="59"/>
      <c r="K154" s="56"/>
      <c r="L154" s="56"/>
      <c r="M154" s="56"/>
      <c r="N154" s="56"/>
      <c r="O154" s="57"/>
      <c r="P154" s="57"/>
      <c r="Q154" s="57"/>
      <c r="R154" s="114"/>
    </row>
    <row r="155" spans="1:18" s="1" customFormat="1" ht="20.100000000000001" customHeight="1" x14ac:dyDescent="0.25">
      <c r="A155" s="118"/>
      <c r="B155" s="78"/>
      <c r="C155" s="302" t="s">
        <v>139</v>
      </c>
      <c r="D155" s="303"/>
      <c r="E155" s="303"/>
      <c r="F155" s="303"/>
      <c r="G155" s="304"/>
      <c r="H155" s="184" t="s">
        <v>82</v>
      </c>
      <c r="I155" s="59">
        <f>VLOOKUP(H155,P155:Q157,2, FALSE)</f>
        <v>10</v>
      </c>
      <c r="J155" s="59"/>
      <c r="K155" s="3"/>
      <c r="L155" s="3"/>
      <c r="M155" s="3"/>
      <c r="N155" s="3"/>
      <c r="O155" s="6">
        <v>1</v>
      </c>
      <c r="P155" s="6" t="s">
        <v>82</v>
      </c>
      <c r="Q155" s="6">
        <v>10</v>
      </c>
      <c r="R155" s="114"/>
    </row>
    <row r="156" spans="1:18" s="1" customFormat="1" ht="20.100000000000001" hidden="1" customHeight="1" x14ac:dyDescent="0.25">
      <c r="A156" s="118"/>
      <c r="B156" s="78"/>
      <c r="C156" s="54"/>
      <c r="D156" s="54"/>
      <c r="E156" s="54"/>
      <c r="F156" s="54"/>
      <c r="G156" s="54"/>
      <c r="H156" s="184"/>
      <c r="I156" s="59"/>
      <c r="J156" s="59"/>
      <c r="K156" s="3"/>
      <c r="L156" s="3"/>
      <c r="M156" s="3"/>
      <c r="N156" s="3"/>
      <c r="O156" s="6">
        <v>2</v>
      </c>
      <c r="P156" s="6" t="s">
        <v>86</v>
      </c>
      <c r="Q156" s="6">
        <v>0</v>
      </c>
      <c r="R156" s="114"/>
    </row>
    <row r="157" spans="1:18" s="1" customFormat="1" ht="20.100000000000001" hidden="1" customHeight="1" x14ac:dyDescent="0.25">
      <c r="A157" s="118"/>
      <c r="B157" s="78"/>
      <c r="C157" s="54"/>
      <c r="D157" s="54"/>
      <c r="E157" s="54"/>
      <c r="F157" s="54"/>
      <c r="G157" s="54"/>
      <c r="H157" s="184"/>
      <c r="I157" s="59"/>
      <c r="J157" s="59"/>
      <c r="K157" s="3"/>
      <c r="L157" s="3"/>
      <c r="M157" s="3"/>
      <c r="N157" s="3"/>
      <c r="O157" s="6">
        <v>3</v>
      </c>
      <c r="P157" s="6" t="s">
        <v>132</v>
      </c>
      <c r="Q157" s="6">
        <v>0</v>
      </c>
      <c r="R157" s="114"/>
    </row>
    <row r="158" spans="1:18" ht="20.100000000000001" hidden="1" customHeight="1" x14ac:dyDescent="0.25">
      <c r="C158" s="79"/>
      <c r="D158" s="79"/>
      <c r="E158" s="79"/>
      <c r="F158" s="79"/>
      <c r="G158" s="79"/>
      <c r="H158" s="188"/>
      <c r="I158" s="67"/>
      <c r="J158" s="67"/>
      <c r="K158"/>
      <c r="L158"/>
      <c r="M158"/>
      <c r="N158"/>
      <c r="O158"/>
      <c r="P158"/>
      <c r="Q158"/>
      <c r="R158" s="33"/>
    </row>
    <row r="159" spans="1:18" s="1" customFormat="1" ht="20.100000000000001" customHeight="1" x14ac:dyDescent="0.25">
      <c r="A159" s="118"/>
      <c r="B159" s="78"/>
      <c r="C159" s="302" t="s">
        <v>140</v>
      </c>
      <c r="D159" s="303"/>
      <c r="E159" s="303"/>
      <c r="F159" s="303"/>
      <c r="G159" s="304"/>
      <c r="H159" s="184" t="s">
        <v>82</v>
      </c>
      <c r="I159" s="59">
        <f>VLOOKUP(H159,P159:Q161,2, FALSE)</f>
        <v>10</v>
      </c>
      <c r="J159" s="59"/>
      <c r="K159" s="3"/>
      <c r="L159" s="3"/>
      <c r="M159" s="3"/>
      <c r="N159" s="3"/>
      <c r="O159" s="6">
        <v>1</v>
      </c>
      <c r="P159" s="6" t="s">
        <v>82</v>
      </c>
      <c r="Q159" s="6">
        <v>10</v>
      </c>
      <c r="R159" s="114"/>
    </row>
    <row r="160" spans="1:18" s="1" customFormat="1" ht="20.100000000000001" hidden="1" customHeight="1" x14ac:dyDescent="0.25">
      <c r="A160" s="118"/>
      <c r="B160" s="78"/>
      <c r="C160" s="54"/>
      <c r="D160" s="54"/>
      <c r="E160" s="54"/>
      <c r="F160" s="54"/>
      <c r="G160" s="54"/>
      <c r="H160" s="184"/>
      <c r="I160" s="59"/>
      <c r="J160" s="59"/>
      <c r="K160" s="3"/>
      <c r="L160" s="3"/>
      <c r="M160" s="3"/>
      <c r="N160" s="3"/>
      <c r="O160" s="6">
        <v>2</v>
      </c>
      <c r="P160" s="6" t="s">
        <v>86</v>
      </c>
      <c r="Q160" s="6">
        <v>0</v>
      </c>
      <c r="R160" s="114"/>
    </row>
    <row r="161" spans="1:18" s="1" customFormat="1" ht="20.100000000000001" hidden="1" customHeight="1" x14ac:dyDescent="0.25">
      <c r="A161" s="118"/>
      <c r="B161" s="78"/>
      <c r="C161" s="54"/>
      <c r="D161" s="54"/>
      <c r="E161" s="54"/>
      <c r="F161" s="54"/>
      <c r="G161" s="54"/>
      <c r="H161" s="184"/>
      <c r="I161" s="59"/>
      <c r="J161" s="59"/>
      <c r="K161" s="3"/>
      <c r="L161" s="3"/>
      <c r="M161" s="3"/>
      <c r="N161" s="3"/>
      <c r="O161" s="6">
        <v>3</v>
      </c>
      <c r="P161" s="6" t="s">
        <v>132</v>
      </c>
      <c r="Q161" s="6">
        <v>0</v>
      </c>
      <c r="R161" s="114"/>
    </row>
    <row r="162" spans="1:18" s="18" customFormat="1" ht="20.100000000000001" hidden="1" customHeight="1" x14ac:dyDescent="0.25">
      <c r="A162" s="118"/>
      <c r="B162" s="122"/>
      <c r="C162" s="58"/>
      <c r="D162" s="58"/>
      <c r="E162" s="58"/>
      <c r="F162" s="58"/>
      <c r="G162" s="58"/>
      <c r="H162" s="190"/>
      <c r="I162" s="65"/>
      <c r="J162" s="65"/>
      <c r="K162" s="19"/>
      <c r="L162" s="19"/>
      <c r="M162" s="19"/>
      <c r="N162" s="19"/>
      <c r="O162"/>
      <c r="P162"/>
      <c r="Q162"/>
      <c r="R162" s="114"/>
    </row>
    <row r="163" spans="1:18" s="1" customFormat="1" ht="20.100000000000001" customHeight="1" x14ac:dyDescent="0.25">
      <c r="A163" s="118"/>
      <c r="B163" s="78"/>
      <c r="C163" s="302" t="s">
        <v>134</v>
      </c>
      <c r="D163" s="303"/>
      <c r="E163" s="303"/>
      <c r="F163" s="303"/>
      <c r="G163" s="304"/>
      <c r="H163" s="184" t="s">
        <v>82</v>
      </c>
      <c r="I163" s="59">
        <f>VLOOKUP(H163,P163:Q165,2, FALSE)</f>
        <v>10</v>
      </c>
      <c r="J163" s="59"/>
      <c r="K163" s="3"/>
      <c r="L163" s="3"/>
      <c r="M163" s="3"/>
      <c r="N163" s="3"/>
      <c r="O163" s="6">
        <v>1</v>
      </c>
      <c r="P163" s="6" t="s">
        <v>82</v>
      </c>
      <c r="Q163" s="6">
        <v>10</v>
      </c>
      <c r="R163" s="114"/>
    </row>
    <row r="164" spans="1:18" s="1" customFormat="1" ht="20.100000000000001" hidden="1" customHeight="1" x14ac:dyDescent="0.25">
      <c r="A164" s="118"/>
      <c r="B164" s="78"/>
      <c r="C164" s="54"/>
      <c r="D164" s="54"/>
      <c r="E164" s="54"/>
      <c r="F164" s="54"/>
      <c r="G164" s="54"/>
      <c r="H164" s="8"/>
      <c r="I164" s="59"/>
      <c r="J164" s="59"/>
      <c r="K164" s="3"/>
      <c r="L164" s="3"/>
      <c r="M164" s="3"/>
      <c r="N164" s="3"/>
      <c r="O164" s="6">
        <v>2</v>
      </c>
      <c r="P164" s="6" t="s">
        <v>135</v>
      </c>
      <c r="Q164" s="6">
        <v>5</v>
      </c>
      <c r="R164" s="114"/>
    </row>
    <row r="165" spans="1:18" s="1" customFormat="1" ht="20.100000000000001" hidden="1" customHeight="1" x14ac:dyDescent="0.25">
      <c r="A165" s="118"/>
      <c r="B165" s="78"/>
      <c r="C165" s="54"/>
      <c r="D165" s="54"/>
      <c r="E165" s="54"/>
      <c r="F165" s="54"/>
      <c r="G165" s="54"/>
      <c r="H165" s="8"/>
      <c r="I165" s="59"/>
      <c r="J165" s="59"/>
      <c r="K165" s="3"/>
      <c r="L165" s="3"/>
      <c r="M165" s="3"/>
      <c r="N165" s="3"/>
      <c r="O165" s="6">
        <v>3</v>
      </c>
      <c r="P165" s="6" t="s">
        <v>136</v>
      </c>
      <c r="Q165" s="6">
        <v>0</v>
      </c>
      <c r="R165" s="114"/>
    </row>
    <row r="166" spans="1:18" s="18" customFormat="1" ht="20.100000000000001" customHeight="1" x14ac:dyDescent="0.25">
      <c r="A166" s="118"/>
      <c r="B166" s="83"/>
      <c r="C166" s="82"/>
      <c r="D166" s="82"/>
      <c r="E166" s="82"/>
      <c r="F166" s="82"/>
      <c r="G166" s="82"/>
      <c r="H166" s="81"/>
      <c r="I166" s="83"/>
      <c r="J166" s="65"/>
      <c r="K166" s="19"/>
      <c r="L166" s="19"/>
      <c r="M166" s="19"/>
      <c r="N166" s="19"/>
      <c r="O166" s="20"/>
      <c r="P166" s="20"/>
      <c r="Q166" s="20"/>
      <c r="R166" s="114"/>
    </row>
    <row r="167" spans="1:18" s="1" customFormat="1" ht="20.100000000000001" customHeight="1" x14ac:dyDescent="0.25">
      <c r="A167" s="118"/>
      <c r="B167" s="62"/>
      <c r="C167" s="291" t="s">
        <v>96</v>
      </c>
      <c r="D167" s="291"/>
      <c r="E167" s="291"/>
      <c r="F167" s="291"/>
      <c r="G167" s="291"/>
      <c r="H167" s="12"/>
      <c r="I167" s="62">
        <f>SUM(I168,I172,I178,I183,I186,I189,I192,I195,I198,I201,I206,I209)</f>
        <v>62</v>
      </c>
      <c r="J167" s="62">
        <f>I51</f>
        <v>1</v>
      </c>
      <c r="K167" s="87">
        <f>SUMIF(O168:O213,"=1",Q168:Q213)</f>
        <v>62</v>
      </c>
      <c r="L167" s="13"/>
      <c r="M167" s="13"/>
      <c r="N167" s="13"/>
      <c r="O167" s="14"/>
      <c r="P167" s="14"/>
      <c r="Q167" s="14"/>
      <c r="R167" s="114"/>
    </row>
    <row r="168" spans="1:18" s="1" customFormat="1" ht="20.100000000000001" customHeight="1" x14ac:dyDescent="0.25">
      <c r="A168" s="118"/>
      <c r="B168" s="77">
        <v>1</v>
      </c>
      <c r="C168" s="292" t="s">
        <v>141</v>
      </c>
      <c r="D168" s="293"/>
      <c r="E168" s="293"/>
      <c r="F168" s="293"/>
      <c r="G168" s="294"/>
      <c r="H168" s="184" t="s">
        <v>142</v>
      </c>
      <c r="I168" s="59">
        <f>VLOOKUP(H168,P168:Q170,2, FALSE)</f>
        <v>10</v>
      </c>
      <c r="J168" s="59"/>
      <c r="K168" s="3"/>
      <c r="L168" s="3"/>
      <c r="M168" s="3"/>
      <c r="N168" s="3"/>
      <c r="O168" s="6">
        <v>1</v>
      </c>
      <c r="P168" s="6" t="s">
        <v>142</v>
      </c>
      <c r="Q168" s="6">
        <v>10</v>
      </c>
      <c r="R168" s="114"/>
    </row>
    <row r="169" spans="1:18" s="1" customFormat="1" ht="20.100000000000001" hidden="1" customHeight="1" x14ac:dyDescent="0.25">
      <c r="A169" s="118"/>
      <c r="B169" s="77"/>
      <c r="C169" s="182"/>
      <c r="D169" s="182"/>
      <c r="E169" s="182"/>
      <c r="F169" s="182"/>
      <c r="G169" s="182"/>
      <c r="H169" s="184"/>
      <c r="I169" s="59"/>
      <c r="J169" s="59"/>
      <c r="K169" s="3"/>
      <c r="L169" s="3"/>
      <c r="M169" s="3"/>
      <c r="N169" s="3"/>
      <c r="O169" s="6">
        <v>2</v>
      </c>
      <c r="P169" s="6" t="s">
        <v>143</v>
      </c>
      <c r="Q169" s="6">
        <v>5</v>
      </c>
      <c r="R169" s="114"/>
    </row>
    <row r="170" spans="1:18" s="1" customFormat="1" ht="20.100000000000001" hidden="1" customHeight="1" x14ac:dyDescent="0.25">
      <c r="A170" s="118"/>
      <c r="B170" s="77"/>
      <c r="C170" s="182"/>
      <c r="D170" s="182"/>
      <c r="E170" s="182"/>
      <c r="F170" s="182"/>
      <c r="G170" s="182"/>
      <c r="H170" s="184"/>
      <c r="I170" s="59"/>
      <c r="J170" s="59"/>
      <c r="K170" s="3"/>
      <c r="L170" s="3"/>
      <c r="M170" s="3"/>
      <c r="N170" s="3"/>
      <c r="O170" s="6">
        <v>3</v>
      </c>
      <c r="P170" s="6" t="s">
        <v>144</v>
      </c>
      <c r="Q170" s="6">
        <v>0</v>
      </c>
      <c r="R170" s="114"/>
    </row>
    <row r="171" spans="1:18" s="1" customFormat="1" ht="20.100000000000001" hidden="1" customHeight="1" x14ac:dyDescent="0.25">
      <c r="A171" s="118"/>
      <c r="B171" s="121"/>
      <c r="H171" s="189"/>
      <c r="I171" s="64"/>
      <c r="J171" s="64"/>
      <c r="K171" s="4"/>
      <c r="L171" s="4"/>
      <c r="M171" s="4"/>
      <c r="N171" s="4"/>
      <c r="O171" s="7"/>
      <c r="P171" s="7"/>
      <c r="Q171" s="7"/>
      <c r="R171" s="114"/>
    </row>
    <row r="172" spans="1:18" s="1" customFormat="1" ht="20.100000000000001" customHeight="1" x14ac:dyDescent="0.25">
      <c r="A172" s="118"/>
      <c r="B172" s="77">
        <v>2</v>
      </c>
      <c r="C172" s="292" t="s">
        <v>145</v>
      </c>
      <c r="D172" s="293"/>
      <c r="E172" s="293"/>
      <c r="F172" s="293"/>
      <c r="G172" s="294"/>
      <c r="H172" s="184" t="s">
        <v>277</v>
      </c>
      <c r="I172" s="59">
        <f>VLOOKUP(H172,P172:Q176,2, FALSE)</f>
        <v>5</v>
      </c>
      <c r="J172" s="59"/>
      <c r="K172" s="3"/>
      <c r="L172" s="3"/>
      <c r="M172" s="3"/>
      <c r="N172" s="3"/>
      <c r="O172" s="6">
        <v>1</v>
      </c>
      <c r="P172" s="6" t="s">
        <v>277</v>
      </c>
      <c r="Q172" s="6">
        <v>5</v>
      </c>
      <c r="R172" s="114"/>
    </row>
    <row r="173" spans="1:18" s="1" customFormat="1" ht="20.100000000000001" hidden="1" customHeight="1" x14ac:dyDescent="0.25">
      <c r="A173" s="118"/>
      <c r="B173" s="77"/>
      <c r="C173" s="182"/>
      <c r="D173" s="182"/>
      <c r="E173" s="182"/>
      <c r="F173" s="182"/>
      <c r="G173" s="182"/>
      <c r="H173" s="184"/>
      <c r="I173" s="59"/>
      <c r="J173" s="59"/>
      <c r="K173" s="3"/>
      <c r="L173" s="3"/>
      <c r="M173" s="3"/>
      <c r="N173" s="3"/>
      <c r="O173" s="6">
        <v>2</v>
      </c>
      <c r="P173" s="6" t="s">
        <v>278</v>
      </c>
      <c r="Q173" s="6">
        <v>4</v>
      </c>
      <c r="R173" s="114"/>
    </row>
    <row r="174" spans="1:18" s="1" customFormat="1" ht="20.100000000000001" hidden="1" customHeight="1" x14ac:dyDescent="0.25">
      <c r="A174" s="118"/>
      <c r="B174" s="77"/>
      <c r="C174" s="182"/>
      <c r="D174" s="182"/>
      <c r="E174" s="182"/>
      <c r="F174" s="182"/>
      <c r="G174" s="182"/>
      <c r="H174" s="184"/>
      <c r="I174" s="59"/>
      <c r="J174" s="59"/>
      <c r="K174" s="3"/>
      <c r="L174" s="3"/>
      <c r="M174" s="3"/>
      <c r="N174" s="3"/>
      <c r="O174" s="6">
        <v>3</v>
      </c>
      <c r="P174" s="6" t="s">
        <v>279</v>
      </c>
      <c r="Q174" s="6">
        <v>4</v>
      </c>
      <c r="R174" s="114"/>
    </row>
    <row r="175" spans="1:18" s="1" customFormat="1" ht="20.100000000000001" hidden="1" customHeight="1" x14ac:dyDescent="0.25">
      <c r="A175" s="118"/>
      <c r="B175" s="77"/>
      <c r="C175" s="182"/>
      <c r="D175" s="182"/>
      <c r="E175" s="182"/>
      <c r="F175" s="182"/>
      <c r="G175" s="182"/>
      <c r="H175" s="184"/>
      <c r="I175" s="59"/>
      <c r="J175" s="59"/>
      <c r="K175" s="3"/>
      <c r="L175" s="3"/>
      <c r="M175" s="3"/>
      <c r="N175" s="3"/>
      <c r="O175" s="6">
        <v>4</v>
      </c>
      <c r="P175" s="6" t="s">
        <v>147</v>
      </c>
      <c r="Q175" s="6">
        <v>2</v>
      </c>
      <c r="R175" s="114"/>
    </row>
    <row r="176" spans="1:18" s="1" customFormat="1" ht="20.100000000000001" hidden="1" customHeight="1" x14ac:dyDescent="0.25">
      <c r="A176" s="118"/>
      <c r="B176" s="77"/>
      <c r="C176" s="182"/>
      <c r="D176" s="182"/>
      <c r="E176" s="182"/>
      <c r="F176" s="182"/>
      <c r="G176" s="182"/>
      <c r="H176" s="184"/>
      <c r="I176" s="59"/>
      <c r="J176" s="59"/>
      <c r="K176" s="3"/>
      <c r="L176" s="3"/>
      <c r="M176" s="3"/>
      <c r="N176" s="3"/>
      <c r="O176" s="6">
        <v>5</v>
      </c>
      <c r="P176" s="6" t="s">
        <v>148</v>
      </c>
      <c r="Q176" s="6">
        <v>0</v>
      </c>
      <c r="R176" s="114"/>
    </row>
    <row r="177" spans="1:18" s="1" customFormat="1" ht="20.100000000000001" hidden="1" customHeight="1" x14ac:dyDescent="0.25">
      <c r="A177" s="118"/>
      <c r="B177" s="121"/>
      <c r="H177" s="189"/>
      <c r="I177" s="64"/>
      <c r="J177" s="64"/>
      <c r="K177" s="4"/>
      <c r="L177" s="4"/>
      <c r="M177" s="4"/>
      <c r="N177" s="4"/>
      <c r="O177" s="7"/>
      <c r="P177" s="7"/>
      <c r="Q177" s="7"/>
      <c r="R177" s="114"/>
    </row>
    <row r="178" spans="1:18" s="50" customFormat="1" ht="20.100000000000001" customHeight="1" x14ac:dyDescent="0.25">
      <c r="A178" s="115"/>
      <c r="B178" s="123">
        <v>3</v>
      </c>
      <c r="C178" s="311" t="s">
        <v>149</v>
      </c>
      <c r="D178" s="312"/>
      <c r="E178" s="312"/>
      <c r="F178" s="312"/>
      <c r="G178" s="313"/>
      <c r="H178" s="184" t="s">
        <v>150</v>
      </c>
      <c r="I178" s="59">
        <f>VLOOKUP(H178,P178:Q180,2, FALSE)</f>
        <v>5</v>
      </c>
      <c r="J178" s="59"/>
      <c r="K178" s="48"/>
      <c r="L178" s="48"/>
      <c r="M178" s="48"/>
      <c r="N178" s="48"/>
      <c r="O178" s="49">
        <v>1</v>
      </c>
      <c r="P178" s="49" t="s">
        <v>150</v>
      </c>
      <c r="Q178" s="49">
        <v>5</v>
      </c>
      <c r="R178" s="115"/>
    </row>
    <row r="179" spans="1:18" s="1" customFormat="1" ht="20.100000000000001" hidden="1" customHeight="1" x14ac:dyDescent="0.25">
      <c r="A179" s="118"/>
      <c r="B179" s="77"/>
      <c r="C179" s="182"/>
      <c r="D179" s="182"/>
      <c r="E179" s="182"/>
      <c r="F179" s="182"/>
      <c r="G179" s="182"/>
      <c r="H179" s="8"/>
      <c r="I179" s="59"/>
      <c r="J179" s="59"/>
      <c r="K179" s="3"/>
      <c r="L179" s="3"/>
      <c r="M179" s="3"/>
      <c r="N179" s="3"/>
      <c r="O179" s="6">
        <v>2</v>
      </c>
      <c r="P179" s="6" t="s">
        <v>151</v>
      </c>
      <c r="Q179" s="6">
        <v>2</v>
      </c>
      <c r="R179" s="114"/>
    </row>
    <row r="180" spans="1:18" s="1" customFormat="1" ht="20.100000000000001" hidden="1" customHeight="1" x14ac:dyDescent="0.25">
      <c r="A180" s="118"/>
      <c r="B180" s="77"/>
      <c r="C180" s="182"/>
      <c r="D180" s="182"/>
      <c r="E180" s="182"/>
      <c r="F180" s="182"/>
      <c r="G180" s="182"/>
      <c r="H180" s="8"/>
      <c r="I180" s="59"/>
      <c r="J180" s="59"/>
      <c r="K180" s="3"/>
      <c r="L180" s="3"/>
      <c r="M180" s="3"/>
      <c r="N180" s="3"/>
      <c r="O180" s="6">
        <v>3</v>
      </c>
      <c r="P180" s="6" t="s">
        <v>146</v>
      </c>
      <c r="Q180" s="6">
        <v>0</v>
      </c>
      <c r="R180" s="114"/>
    </row>
    <row r="181" spans="1:18" s="51" customFormat="1" ht="20.100000000000001" hidden="1" customHeight="1" x14ac:dyDescent="0.25">
      <c r="A181" s="116"/>
      <c r="B181" s="66"/>
      <c r="I181" s="66"/>
      <c r="J181" s="66"/>
      <c r="R181" s="116"/>
    </row>
    <row r="182" spans="1:18" s="18" customFormat="1" ht="20.100000000000001" customHeight="1" x14ac:dyDescent="0.25">
      <c r="A182" s="118"/>
      <c r="B182" s="124">
        <v>4</v>
      </c>
      <c r="C182" s="308" t="s">
        <v>152</v>
      </c>
      <c r="D182" s="309"/>
      <c r="E182" s="309"/>
      <c r="F182" s="309"/>
      <c r="G182" s="310"/>
      <c r="H182" s="10"/>
      <c r="I182" s="59"/>
      <c r="J182" s="59"/>
      <c r="K182" s="52"/>
      <c r="L182" s="52"/>
      <c r="M182" s="52"/>
      <c r="N182" s="52"/>
      <c r="O182" s="52"/>
      <c r="P182" s="52"/>
      <c r="Q182" s="52"/>
      <c r="R182" s="114"/>
    </row>
    <row r="183" spans="1:18" s="1" customFormat="1" ht="20.100000000000001" customHeight="1" x14ac:dyDescent="0.25">
      <c r="A183" s="118"/>
      <c r="B183" s="77"/>
      <c r="C183" s="295" t="s">
        <v>153</v>
      </c>
      <c r="D183" s="296"/>
      <c r="E183" s="296"/>
      <c r="F183" s="296"/>
      <c r="G183" s="297"/>
      <c r="H183" s="184" t="s">
        <v>86</v>
      </c>
      <c r="I183" s="59">
        <f>VLOOKUP(H183,P183:Q184,2, FALSE)</f>
        <v>5</v>
      </c>
      <c r="J183" s="59"/>
      <c r="K183" s="3"/>
      <c r="L183" s="3"/>
      <c r="M183" s="3"/>
      <c r="N183" s="3"/>
      <c r="O183" s="6">
        <v>1</v>
      </c>
      <c r="P183" s="6" t="s">
        <v>86</v>
      </c>
      <c r="Q183" s="6">
        <v>5</v>
      </c>
      <c r="R183" s="114"/>
    </row>
    <row r="184" spans="1:18" s="1" customFormat="1" ht="20.100000000000001" hidden="1" customHeight="1" x14ac:dyDescent="0.25">
      <c r="A184" s="118"/>
      <c r="B184" s="77"/>
      <c r="C184" s="182"/>
      <c r="D184" s="182"/>
      <c r="E184" s="182"/>
      <c r="F184" s="182"/>
      <c r="G184" s="182"/>
      <c r="H184" s="184"/>
      <c r="I184" s="59"/>
      <c r="J184" s="59"/>
      <c r="K184" s="3"/>
      <c r="L184" s="3"/>
      <c r="M184" s="3"/>
      <c r="N184" s="3"/>
      <c r="O184" s="6">
        <v>2</v>
      </c>
      <c r="P184" s="6" t="s">
        <v>82</v>
      </c>
      <c r="Q184" s="6">
        <v>0</v>
      </c>
      <c r="R184" s="114"/>
    </row>
    <row r="185" spans="1:18" s="1" customFormat="1" ht="20.100000000000001" hidden="1" customHeight="1" x14ac:dyDescent="0.25">
      <c r="A185" s="118"/>
      <c r="B185" s="121"/>
      <c r="H185" s="189"/>
      <c r="I185" s="64"/>
      <c r="J185" s="64"/>
      <c r="K185" s="4"/>
      <c r="L185" s="4"/>
      <c r="M185" s="4"/>
      <c r="N185" s="4"/>
      <c r="O185" s="7"/>
      <c r="P185" s="7"/>
      <c r="Q185" s="7"/>
      <c r="R185" s="114"/>
    </row>
    <row r="186" spans="1:18" s="1" customFormat="1" ht="20.100000000000001" customHeight="1" x14ac:dyDescent="0.25">
      <c r="A186" s="118"/>
      <c r="B186" s="77"/>
      <c r="C186" s="295" t="s">
        <v>154</v>
      </c>
      <c r="D186" s="296"/>
      <c r="E186" s="296"/>
      <c r="F186" s="296"/>
      <c r="G186" s="297"/>
      <c r="H186" s="184" t="s">
        <v>86</v>
      </c>
      <c r="I186" s="59">
        <f>VLOOKUP(H186,P186:Q187,2, FALSE)</f>
        <v>5</v>
      </c>
      <c r="J186" s="59"/>
      <c r="K186" s="3"/>
      <c r="L186" s="3"/>
      <c r="M186" s="3"/>
      <c r="N186" s="3"/>
      <c r="O186" s="6">
        <v>1</v>
      </c>
      <c r="P186" s="6" t="s">
        <v>86</v>
      </c>
      <c r="Q186" s="6">
        <v>5</v>
      </c>
      <c r="R186" s="114"/>
    </row>
    <row r="187" spans="1:18" s="1" customFormat="1" ht="20.100000000000001" hidden="1" customHeight="1" x14ac:dyDescent="0.25">
      <c r="A187" s="118"/>
      <c r="B187" s="77"/>
      <c r="C187" s="182"/>
      <c r="D187" s="182"/>
      <c r="E187" s="182"/>
      <c r="F187" s="182"/>
      <c r="G187" s="182"/>
      <c r="H187" s="184"/>
      <c r="I187" s="59"/>
      <c r="J187" s="59"/>
      <c r="K187" s="3"/>
      <c r="L187" s="3"/>
      <c r="M187" s="3"/>
      <c r="N187" s="3"/>
      <c r="O187" s="6">
        <v>2</v>
      </c>
      <c r="P187" s="6" t="s">
        <v>82</v>
      </c>
      <c r="Q187" s="6">
        <v>0</v>
      </c>
      <c r="R187" s="114"/>
    </row>
    <row r="188" spans="1:18" s="1" customFormat="1" ht="20.100000000000001" hidden="1" customHeight="1" x14ac:dyDescent="0.25">
      <c r="A188" s="118"/>
      <c r="B188" s="121"/>
      <c r="H188" s="189"/>
      <c r="I188" s="64"/>
      <c r="J188" s="64"/>
      <c r="K188" s="4"/>
      <c r="L188" s="4"/>
      <c r="M188" s="4"/>
      <c r="N188" s="4"/>
      <c r="O188" s="7"/>
      <c r="P188" s="7"/>
      <c r="Q188" s="7"/>
      <c r="R188" s="114"/>
    </row>
    <row r="189" spans="1:18" s="1" customFormat="1" ht="20.100000000000001" customHeight="1" x14ac:dyDescent="0.25">
      <c r="A189" s="118"/>
      <c r="B189" s="77"/>
      <c r="C189" s="295" t="s">
        <v>155</v>
      </c>
      <c r="D189" s="296"/>
      <c r="E189" s="296"/>
      <c r="F189" s="296"/>
      <c r="G189" s="297"/>
      <c r="H189" s="184" t="s">
        <v>86</v>
      </c>
      <c r="I189" s="59">
        <f>VLOOKUP(H189,P189:Q190,2, FALSE)</f>
        <v>2</v>
      </c>
      <c r="J189" s="59"/>
      <c r="K189" s="3"/>
      <c r="L189" s="3"/>
      <c r="M189" s="3"/>
      <c r="N189" s="3"/>
      <c r="O189" s="6">
        <v>1</v>
      </c>
      <c r="P189" s="6" t="s">
        <v>86</v>
      </c>
      <c r="Q189" s="6">
        <v>2</v>
      </c>
      <c r="R189" s="114"/>
    </row>
    <row r="190" spans="1:18" s="1" customFormat="1" ht="20.100000000000001" hidden="1" customHeight="1" x14ac:dyDescent="0.25">
      <c r="A190" s="118"/>
      <c r="B190" s="77"/>
      <c r="C190" s="183"/>
      <c r="D190" s="183"/>
      <c r="E190" s="183"/>
      <c r="F190" s="183"/>
      <c r="G190" s="183"/>
      <c r="H190" s="184"/>
      <c r="I190" s="59"/>
      <c r="J190" s="59"/>
      <c r="K190" s="3"/>
      <c r="L190" s="3"/>
      <c r="M190" s="3"/>
      <c r="N190" s="3"/>
      <c r="O190" s="6">
        <v>2</v>
      </c>
      <c r="P190" s="6" t="s">
        <v>82</v>
      </c>
      <c r="Q190" s="6">
        <v>0</v>
      </c>
      <c r="R190" s="114"/>
    </row>
    <row r="191" spans="1:18" s="1" customFormat="1" ht="20.100000000000001" hidden="1" customHeight="1" x14ac:dyDescent="0.25">
      <c r="A191" s="118"/>
      <c r="B191" s="121"/>
      <c r="C191" s="183"/>
      <c r="D191" s="76"/>
      <c r="E191" s="76"/>
      <c r="F191" s="76"/>
      <c r="G191" s="76"/>
      <c r="H191" s="189"/>
      <c r="I191" s="64"/>
      <c r="J191" s="64"/>
      <c r="K191" s="4"/>
      <c r="L191" s="4"/>
      <c r="M191" s="4"/>
      <c r="N191" s="4"/>
      <c r="O191" s="7"/>
      <c r="P191" s="7"/>
      <c r="Q191" s="7"/>
      <c r="R191" s="114"/>
    </row>
    <row r="192" spans="1:18" s="1" customFormat="1" ht="20.100000000000001" customHeight="1" x14ac:dyDescent="0.25">
      <c r="A192" s="118"/>
      <c r="B192" s="77"/>
      <c r="C192" s="295" t="s">
        <v>156</v>
      </c>
      <c r="D192" s="296"/>
      <c r="E192" s="296"/>
      <c r="F192" s="296"/>
      <c r="G192" s="297"/>
      <c r="H192" s="184" t="s">
        <v>86</v>
      </c>
      <c r="I192" s="59">
        <f>VLOOKUP(H192,P192:Q193,2, FALSE)</f>
        <v>5</v>
      </c>
      <c r="J192" s="59"/>
      <c r="K192" s="3"/>
      <c r="L192" s="3"/>
      <c r="M192" s="3"/>
      <c r="N192" s="3"/>
      <c r="O192" s="6">
        <v>1</v>
      </c>
      <c r="P192" s="6" t="s">
        <v>86</v>
      </c>
      <c r="Q192" s="6">
        <v>5</v>
      </c>
      <c r="R192" s="114"/>
    </row>
    <row r="193" spans="1:18" s="1" customFormat="1" ht="20.100000000000001" hidden="1" customHeight="1" x14ac:dyDescent="0.25">
      <c r="A193" s="118"/>
      <c r="B193" s="77"/>
      <c r="C193" s="183"/>
      <c r="D193" s="183"/>
      <c r="E193" s="183"/>
      <c r="F193" s="183"/>
      <c r="G193" s="183"/>
      <c r="H193" s="184"/>
      <c r="I193" s="59"/>
      <c r="J193" s="59"/>
      <c r="K193" s="3"/>
      <c r="L193" s="3"/>
      <c r="M193" s="3"/>
      <c r="N193" s="3"/>
      <c r="O193" s="6">
        <v>2</v>
      </c>
      <c r="P193" s="6" t="s">
        <v>82</v>
      </c>
      <c r="Q193" s="6">
        <v>0</v>
      </c>
      <c r="R193" s="114"/>
    </row>
    <row r="194" spans="1:18" s="1" customFormat="1" ht="20.100000000000001" hidden="1" customHeight="1" x14ac:dyDescent="0.25">
      <c r="A194" s="118"/>
      <c r="B194" s="121"/>
      <c r="C194" s="183"/>
      <c r="D194" s="76"/>
      <c r="E194" s="76"/>
      <c r="F194" s="76"/>
      <c r="G194" s="76"/>
      <c r="H194" s="189"/>
      <c r="I194" s="64"/>
      <c r="J194" s="64"/>
      <c r="K194" s="4"/>
      <c r="L194" s="4"/>
      <c r="M194" s="4"/>
      <c r="N194" s="4"/>
      <c r="O194" s="7"/>
      <c r="P194" s="7"/>
      <c r="Q194" s="7"/>
      <c r="R194" s="114"/>
    </row>
    <row r="195" spans="1:18" s="1" customFormat="1" ht="20.100000000000001" customHeight="1" x14ac:dyDescent="0.25">
      <c r="A195" s="118"/>
      <c r="B195" s="77"/>
      <c r="C195" s="295" t="s">
        <v>157</v>
      </c>
      <c r="D195" s="296"/>
      <c r="E195" s="296"/>
      <c r="F195" s="296"/>
      <c r="G195" s="297"/>
      <c r="H195" s="184" t="s">
        <v>86</v>
      </c>
      <c r="I195" s="59">
        <f>VLOOKUP(H195,P195:Q196,2, FALSE)</f>
        <v>2</v>
      </c>
      <c r="J195" s="59"/>
      <c r="K195" s="3"/>
      <c r="L195" s="3"/>
      <c r="M195" s="3"/>
      <c r="N195" s="3"/>
      <c r="O195" s="6">
        <v>1</v>
      </c>
      <c r="P195" s="6" t="s">
        <v>86</v>
      </c>
      <c r="Q195" s="6">
        <v>2</v>
      </c>
      <c r="R195" s="114"/>
    </row>
    <row r="196" spans="1:18" s="1" customFormat="1" ht="20.100000000000001" hidden="1" customHeight="1" x14ac:dyDescent="0.25">
      <c r="A196" s="118"/>
      <c r="B196" s="77"/>
      <c r="C196" s="183"/>
      <c r="D196" s="183"/>
      <c r="E196" s="183"/>
      <c r="F196" s="183"/>
      <c r="G196" s="183"/>
      <c r="H196" s="184"/>
      <c r="I196" s="59"/>
      <c r="J196" s="59"/>
      <c r="K196" s="3"/>
      <c r="L196" s="3"/>
      <c r="M196" s="3"/>
      <c r="N196" s="3"/>
      <c r="O196" s="6">
        <v>2</v>
      </c>
      <c r="P196" s="6" t="s">
        <v>82</v>
      </c>
      <c r="Q196" s="6">
        <v>0</v>
      </c>
      <c r="R196" s="114"/>
    </row>
    <row r="197" spans="1:18" s="1" customFormat="1" ht="20.100000000000001" hidden="1" customHeight="1" x14ac:dyDescent="0.25">
      <c r="A197" s="118"/>
      <c r="B197" s="121"/>
      <c r="C197" s="183"/>
      <c r="D197" s="76"/>
      <c r="E197" s="76"/>
      <c r="F197" s="76"/>
      <c r="G197" s="76"/>
      <c r="H197" s="189"/>
      <c r="I197" s="64"/>
      <c r="J197" s="64"/>
      <c r="K197" s="4"/>
      <c r="L197" s="4"/>
      <c r="M197" s="4"/>
      <c r="N197" s="4"/>
      <c r="O197" s="7"/>
      <c r="P197" s="7"/>
      <c r="Q197" s="7"/>
      <c r="R197" s="114"/>
    </row>
    <row r="198" spans="1:18" s="1" customFormat="1" ht="20.100000000000001" customHeight="1" x14ac:dyDescent="0.25">
      <c r="A198" s="118"/>
      <c r="B198" s="77"/>
      <c r="C198" s="295" t="s">
        <v>158</v>
      </c>
      <c r="D198" s="296"/>
      <c r="E198" s="296"/>
      <c r="F198" s="296"/>
      <c r="G198" s="297"/>
      <c r="H198" s="184" t="s">
        <v>86</v>
      </c>
      <c r="I198" s="59">
        <f>VLOOKUP(H198,P198:Q199,2, FALSE)</f>
        <v>3</v>
      </c>
      <c r="J198" s="59"/>
      <c r="K198" s="3"/>
      <c r="L198" s="3"/>
      <c r="M198" s="3"/>
      <c r="N198" s="3"/>
      <c r="O198" s="6">
        <v>1</v>
      </c>
      <c r="P198" s="6" t="s">
        <v>86</v>
      </c>
      <c r="Q198" s="6">
        <v>3</v>
      </c>
      <c r="R198" s="114"/>
    </row>
    <row r="199" spans="1:18" s="1" customFormat="1" ht="20.100000000000001" hidden="1" customHeight="1" x14ac:dyDescent="0.25">
      <c r="A199" s="118"/>
      <c r="B199" s="77"/>
      <c r="C199" s="183"/>
      <c r="D199" s="183"/>
      <c r="E199" s="183"/>
      <c r="F199" s="183"/>
      <c r="G199" s="183"/>
      <c r="H199" s="184"/>
      <c r="I199" s="59"/>
      <c r="J199" s="59"/>
      <c r="K199" s="3"/>
      <c r="L199" s="3"/>
      <c r="M199" s="3"/>
      <c r="N199" s="3"/>
      <c r="O199" s="6">
        <v>2</v>
      </c>
      <c r="P199" s="6" t="s">
        <v>82</v>
      </c>
      <c r="Q199" s="6">
        <v>0</v>
      </c>
      <c r="R199" s="114"/>
    </row>
    <row r="200" spans="1:18" ht="20.100000000000001" hidden="1" customHeight="1" x14ac:dyDescent="0.25">
      <c r="H200" s="188"/>
      <c r="I200" s="67"/>
      <c r="J200" s="67"/>
      <c r="K200"/>
      <c r="L200"/>
      <c r="M200"/>
      <c r="N200"/>
      <c r="O200"/>
      <c r="P200"/>
      <c r="Q200"/>
      <c r="R200" s="33"/>
    </row>
    <row r="201" spans="1:18" s="1" customFormat="1" ht="20.100000000000001" customHeight="1" x14ac:dyDescent="0.25">
      <c r="A201" s="118"/>
      <c r="B201" s="77">
        <v>5</v>
      </c>
      <c r="C201" s="292" t="s">
        <v>159</v>
      </c>
      <c r="D201" s="293"/>
      <c r="E201" s="293"/>
      <c r="F201" s="293"/>
      <c r="G201" s="294"/>
      <c r="H201" s="184" t="s">
        <v>82</v>
      </c>
      <c r="I201" s="59">
        <f>VLOOKUP(H201,P201:Q204,2, FALSE)</f>
        <v>5</v>
      </c>
      <c r="J201" s="59"/>
      <c r="K201" s="3"/>
      <c r="L201" s="3"/>
      <c r="M201" s="3"/>
      <c r="N201" s="3"/>
      <c r="O201" s="6">
        <v>1</v>
      </c>
      <c r="P201" s="6" t="s">
        <v>82</v>
      </c>
      <c r="Q201" s="6">
        <v>5</v>
      </c>
      <c r="R201" s="114"/>
    </row>
    <row r="202" spans="1:18" s="1" customFormat="1" ht="20.100000000000001" hidden="1" customHeight="1" x14ac:dyDescent="0.25">
      <c r="A202" s="118"/>
      <c r="B202" s="77"/>
      <c r="C202" s="182"/>
      <c r="D202" s="182"/>
      <c r="E202" s="182"/>
      <c r="F202" s="182"/>
      <c r="G202" s="182"/>
      <c r="H202" s="184"/>
      <c r="I202" s="59"/>
      <c r="J202" s="59"/>
      <c r="K202" s="3"/>
      <c r="L202" s="3"/>
      <c r="M202" s="3"/>
      <c r="N202" s="3"/>
      <c r="O202" s="6">
        <v>2</v>
      </c>
      <c r="P202" s="6" t="s">
        <v>160</v>
      </c>
      <c r="Q202" s="6">
        <v>2</v>
      </c>
      <c r="R202" s="114"/>
    </row>
    <row r="203" spans="1:18" s="1" customFormat="1" ht="20.100000000000001" hidden="1" customHeight="1" x14ac:dyDescent="0.25">
      <c r="A203" s="118"/>
      <c r="B203" s="77"/>
      <c r="C203" s="182"/>
      <c r="D203" s="182"/>
      <c r="E203" s="182"/>
      <c r="F203" s="182"/>
      <c r="G203" s="182"/>
      <c r="H203" s="184"/>
      <c r="I203" s="59"/>
      <c r="J203" s="59"/>
      <c r="K203" s="3"/>
      <c r="L203" s="3"/>
      <c r="M203" s="3"/>
      <c r="N203" s="3"/>
      <c r="O203" s="6">
        <v>3</v>
      </c>
      <c r="P203" s="6" t="s">
        <v>161</v>
      </c>
      <c r="Q203" s="6">
        <v>0</v>
      </c>
      <c r="R203" s="114"/>
    </row>
    <row r="204" spans="1:18" s="1" customFormat="1" ht="20.100000000000001" hidden="1" customHeight="1" x14ac:dyDescent="0.25">
      <c r="A204" s="118"/>
      <c r="B204" s="77"/>
      <c r="C204" s="182"/>
      <c r="D204" s="182"/>
      <c r="E204" s="182"/>
      <c r="F204" s="182"/>
      <c r="G204" s="182"/>
      <c r="H204" s="184"/>
      <c r="I204" s="59"/>
      <c r="J204" s="59"/>
      <c r="K204" s="3"/>
      <c r="L204" s="3"/>
      <c r="M204" s="3"/>
      <c r="N204" s="3"/>
      <c r="O204" s="6">
        <v>4</v>
      </c>
      <c r="P204" s="6"/>
      <c r="Q204" s="6"/>
      <c r="R204" s="114"/>
    </row>
    <row r="205" spans="1:18" ht="20.100000000000001" hidden="1" customHeight="1" x14ac:dyDescent="0.25">
      <c r="H205" s="188"/>
      <c r="I205" s="67"/>
      <c r="J205" s="67"/>
      <c r="K205"/>
      <c r="L205"/>
      <c r="M205"/>
      <c r="N205"/>
      <c r="O205"/>
      <c r="P205"/>
      <c r="Q205"/>
      <c r="R205" s="33"/>
    </row>
    <row r="206" spans="1:18" s="1" customFormat="1" ht="20.100000000000001" customHeight="1" x14ac:dyDescent="0.25">
      <c r="A206" s="118"/>
      <c r="B206" s="77">
        <v>6</v>
      </c>
      <c r="C206" s="292" t="s">
        <v>162</v>
      </c>
      <c r="D206" s="293"/>
      <c r="E206" s="293"/>
      <c r="F206" s="293"/>
      <c r="G206" s="294"/>
      <c r="H206" s="184" t="s">
        <v>86</v>
      </c>
      <c r="I206" s="59">
        <f>VLOOKUP(H206,P206:Q207,2, FALSE)</f>
        <v>5</v>
      </c>
      <c r="J206" s="59"/>
      <c r="K206" s="3"/>
      <c r="L206" s="3"/>
      <c r="M206" s="3"/>
      <c r="N206" s="3"/>
      <c r="O206" s="6">
        <v>1</v>
      </c>
      <c r="P206" s="6" t="s">
        <v>86</v>
      </c>
      <c r="Q206" s="6">
        <v>5</v>
      </c>
      <c r="R206" s="114"/>
    </row>
    <row r="207" spans="1:18" s="1" customFormat="1" ht="20.100000000000001" hidden="1" customHeight="1" x14ac:dyDescent="0.25">
      <c r="A207" s="118"/>
      <c r="B207" s="77"/>
      <c r="C207" s="182"/>
      <c r="D207" s="182"/>
      <c r="E207" s="182"/>
      <c r="F207" s="182"/>
      <c r="G207" s="182"/>
      <c r="H207" s="184"/>
      <c r="I207" s="59"/>
      <c r="J207" s="59"/>
      <c r="K207" s="3"/>
      <c r="L207" s="3"/>
      <c r="M207" s="3"/>
      <c r="N207" s="3"/>
      <c r="O207" s="6">
        <v>2</v>
      </c>
      <c r="P207" s="6" t="s">
        <v>82</v>
      </c>
      <c r="Q207" s="6">
        <v>0</v>
      </c>
      <c r="R207" s="114"/>
    </row>
    <row r="208" spans="1:18" ht="20.100000000000001" hidden="1" customHeight="1" x14ac:dyDescent="0.25">
      <c r="H208" s="188"/>
      <c r="I208" s="67"/>
      <c r="J208" s="67"/>
      <c r="K208"/>
      <c r="L208"/>
      <c r="M208"/>
      <c r="N208"/>
      <c r="O208"/>
      <c r="P208"/>
      <c r="Q208"/>
      <c r="R208" s="33"/>
    </row>
    <row r="209" spans="1:18" s="1" customFormat="1" ht="20.100000000000001" customHeight="1" x14ac:dyDescent="0.25">
      <c r="A209" s="118"/>
      <c r="B209" s="77">
        <v>7</v>
      </c>
      <c r="C209" s="292" t="s">
        <v>163</v>
      </c>
      <c r="D209" s="293"/>
      <c r="E209" s="293"/>
      <c r="F209" s="293"/>
      <c r="G209" s="294"/>
      <c r="H209" s="184" t="s">
        <v>285</v>
      </c>
      <c r="I209" s="59">
        <f>VLOOKUP(H209,P209:Q211,2, FALSE)</f>
        <v>10</v>
      </c>
      <c r="J209" s="59"/>
      <c r="K209" s="3"/>
      <c r="L209" s="3"/>
      <c r="M209" s="3"/>
      <c r="N209" s="3"/>
      <c r="O209" s="6">
        <v>1</v>
      </c>
      <c r="P209" s="6" t="s">
        <v>282</v>
      </c>
      <c r="Q209" s="6">
        <v>10</v>
      </c>
      <c r="R209" s="114"/>
    </row>
    <row r="210" spans="1:18" s="1" customFormat="1" ht="20.100000000000001" hidden="1" customHeight="1" x14ac:dyDescent="0.25">
      <c r="A210" s="118"/>
      <c r="B210" s="77"/>
      <c r="C210" s="182"/>
      <c r="D210" s="182"/>
      <c r="E210" s="182"/>
      <c r="F210" s="182"/>
      <c r="G210" s="182"/>
      <c r="H210" s="8"/>
      <c r="I210" s="59"/>
      <c r="J210" s="59"/>
      <c r="K210" s="3"/>
      <c r="L210" s="3"/>
      <c r="M210" s="3"/>
      <c r="N210" s="3"/>
      <c r="O210" s="6">
        <v>2</v>
      </c>
      <c r="P210" s="339" t="s">
        <v>283</v>
      </c>
      <c r="Q210" s="6">
        <v>5</v>
      </c>
      <c r="R210" s="114"/>
    </row>
    <row r="211" spans="1:18" s="1" customFormat="1" ht="20.100000000000001" hidden="1" customHeight="1" x14ac:dyDescent="0.25">
      <c r="A211" s="118"/>
      <c r="B211" s="77"/>
      <c r="C211" s="182"/>
      <c r="D211" s="182"/>
      <c r="E211" s="182"/>
      <c r="F211" s="182"/>
      <c r="G211" s="182"/>
      <c r="H211" s="8"/>
      <c r="I211" s="59"/>
      <c r="J211" s="59"/>
      <c r="K211" s="3"/>
      <c r="L211" s="3"/>
      <c r="M211" s="3"/>
      <c r="N211" s="3"/>
      <c r="O211" s="6">
        <v>3</v>
      </c>
      <c r="P211" s="6" t="s">
        <v>284</v>
      </c>
      <c r="Q211" s="6">
        <v>0</v>
      </c>
      <c r="R211" s="114"/>
    </row>
    <row r="212" spans="1:18" s="1" customFormat="1" ht="20.100000000000001" hidden="1" customHeight="1" x14ac:dyDescent="0.25">
      <c r="A212" s="118"/>
      <c r="B212" s="77"/>
      <c r="C212" s="182"/>
      <c r="D212" s="182"/>
      <c r="E212" s="182"/>
      <c r="F212" s="182"/>
      <c r="G212" s="182"/>
      <c r="H212" s="8"/>
      <c r="I212" s="59"/>
      <c r="J212" s="59"/>
      <c r="K212" s="3"/>
      <c r="L212" s="3"/>
      <c r="M212" s="3"/>
      <c r="N212" s="3"/>
      <c r="O212" s="6">
        <v>2</v>
      </c>
      <c r="P212" s="6" t="s">
        <v>86</v>
      </c>
      <c r="Q212" s="6">
        <v>0</v>
      </c>
      <c r="R212" s="114"/>
    </row>
    <row r="213" spans="1:18" s="1" customFormat="1" ht="20.100000000000001" hidden="1" customHeight="1" x14ac:dyDescent="0.25">
      <c r="A213" s="118"/>
      <c r="B213" s="77"/>
      <c r="C213" s="182"/>
      <c r="D213" s="182"/>
      <c r="E213" s="182"/>
      <c r="F213" s="182"/>
      <c r="G213" s="182"/>
      <c r="H213" s="8"/>
      <c r="I213" s="59"/>
      <c r="J213" s="59"/>
      <c r="K213" s="3"/>
      <c r="L213" s="3"/>
      <c r="M213" s="3"/>
      <c r="N213" s="3"/>
      <c r="O213" s="6">
        <v>3</v>
      </c>
      <c r="P213" s="6" t="s">
        <v>87</v>
      </c>
      <c r="Q213" s="6">
        <v>2</v>
      </c>
      <c r="R213" s="114"/>
    </row>
    <row r="214" spans="1:18" ht="20.100000000000001" customHeight="1" x14ac:dyDescent="0.25">
      <c r="B214" s="80"/>
      <c r="C214" s="33"/>
      <c r="D214" s="33"/>
      <c r="E214" s="33"/>
      <c r="F214" s="33"/>
      <c r="G214" s="33"/>
      <c r="H214" s="149"/>
      <c r="I214" s="80"/>
      <c r="J214" s="67"/>
      <c r="K214"/>
      <c r="L214"/>
      <c r="M214"/>
      <c r="N214"/>
      <c r="O214"/>
      <c r="P214"/>
      <c r="Q214"/>
      <c r="R214" s="33"/>
    </row>
    <row r="215" spans="1:18" ht="20.100000000000001" customHeight="1" x14ac:dyDescent="0.25">
      <c r="B215" s="62"/>
      <c r="C215" s="291" t="s">
        <v>164</v>
      </c>
      <c r="D215" s="291"/>
      <c r="E215" s="291"/>
      <c r="F215" s="291"/>
      <c r="G215" s="291"/>
      <c r="H215" s="12"/>
      <c r="I215" s="62">
        <f>SUM(I216,I219,I223,I227,I231)</f>
        <v>23</v>
      </c>
      <c r="J215" s="62">
        <f>I52</f>
        <v>1</v>
      </c>
      <c r="K215" s="87">
        <f>SUMIF(O216:O233,"=1",Q216:Q233)</f>
        <v>23</v>
      </c>
      <c r="L215" s="13"/>
      <c r="M215" s="13"/>
      <c r="N215" s="13"/>
      <c r="O215" s="14"/>
      <c r="P215" s="14"/>
      <c r="Q215" s="14"/>
    </row>
    <row r="216" spans="1:18" ht="20.100000000000001" customHeight="1" x14ac:dyDescent="0.25">
      <c r="B216" s="77">
        <v>1</v>
      </c>
      <c r="C216" s="292" t="s">
        <v>165</v>
      </c>
      <c r="D216" s="293"/>
      <c r="E216" s="293"/>
      <c r="F216" s="293"/>
      <c r="G216" s="294"/>
      <c r="H216" s="184" t="s">
        <v>82</v>
      </c>
      <c r="I216" s="59">
        <f>VLOOKUP(H216,P216:Q217,2, FALSE)</f>
        <v>5</v>
      </c>
      <c r="J216" s="59"/>
      <c r="K216" s="3"/>
      <c r="L216" s="3"/>
      <c r="M216" s="3"/>
      <c r="N216" s="3"/>
      <c r="O216" s="6">
        <v>1</v>
      </c>
      <c r="P216" s="6" t="s">
        <v>82</v>
      </c>
      <c r="Q216" s="6">
        <v>5</v>
      </c>
    </row>
    <row r="217" spans="1:18" ht="20.100000000000001" hidden="1" customHeight="1" x14ac:dyDescent="0.25">
      <c r="B217" s="77"/>
      <c r="C217" s="182"/>
      <c r="D217" s="182"/>
      <c r="E217" s="182"/>
      <c r="F217" s="182"/>
      <c r="G217" s="182"/>
      <c r="H217" s="184"/>
      <c r="I217" s="59"/>
      <c r="J217" s="59"/>
      <c r="K217" s="3"/>
      <c r="L217" s="3"/>
      <c r="M217" s="3"/>
      <c r="N217" s="3"/>
      <c r="O217" s="6">
        <v>2</v>
      </c>
      <c r="P217" s="6" t="s">
        <v>86</v>
      </c>
      <c r="Q217" s="6">
        <v>0</v>
      </c>
    </row>
    <row r="218" spans="1:18" ht="20.100000000000001" hidden="1" customHeight="1" x14ac:dyDescent="0.25">
      <c r="H218" s="188"/>
      <c r="I218" s="67"/>
      <c r="J218" s="67"/>
      <c r="K218"/>
      <c r="L218"/>
      <c r="M218"/>
      <c r="N218"/>
      <c r="O218"/>
      <c r="P218"/>
      <c r="Q218"/>
    </row>
    <row r="219" spans="1:18" ht="20.100000000000001" customHeight="1" x14ac:dyDescent="0.25">
      <c r="B219" s="77">
        <v>2</v>
      </c>
      <c r="C219" s="292" t="s">
        <v>166</v>
      </c>
      <c r="D219" s="293"/>
      <c r="E219" s="293"/>
      <c r="F219" s="293"/>
      <c r="G219" s="294"/>
      <c r="H219" s="184" t="s">
        <v>86</v>
      </c>
      <c r="I219" s="59">
        <f>VLOOKUP(H219,P219:Q220,2, FALSE)</f>
        <v>3</v>
      </c>
      <c r="J219" s="59"/>
      <c r="K219" s="3"/>
      <c r="L219" s="3"/>
      <c r="M219" s="3"/>
      <c r="N219" s="3"/>
      <c r="O219" s="6">
        <v>1</v>
      </c>
      <c r="P219" s="6" t="s">
        <v>86</v>
      </c>
      <c r="Q219" s="6">
        <v>3</v>
      </c>
      <c r="R219" s="33"/>
    </row>
    <row r="220" spans="1:18" ht="20.100000000000001" hidden="1" customHeight="1" x14ac:dyDescent="0.25">
      <c r="B220" s="77"/>
      <c r="C220" s="182"/>
      <c r="D220" s="182"/>
      <c r="E220" s="182"/>
      <c r="F220" s="182"/>
      <c r="G220" s="182"/>
      <c r="H220" s="184"/>
      <c r="I220" s="59"/>
      <c r="J220" s="59"/>
      <c r="K220" s="3"/>
      <c r="L220" s="3"/>
      <c r="M220" s="3"/>
      <c r="N220" s="3"/>
      <c r="O220" s="6">
        <v>2</v>
      </c>
      <c r="P220" s="6" t="s">
        <v>82</v>
      </c>
      <c r="Q220" s="6">
        <v>0</v>
      </c>
      <c r="R220" s="33"/>
    </row>
    <row r="221" spans="1:18" ht="20.100000000000001" hidden="1" customHeight="1" x14ac:dyDescent="0.25">
      <c r="H221" s="188"/>
      <c r="I221" s="67"/>
      <c r="J221" s="67"/>
      <c r="K221"/>
      <c r="L221"/>
      <c r="M221"/>
      <c r="N221"/>
      <c r="O221"/>
      <c r="P221"/>
      <c r="Q221"/>
      <c r="R221" s="33"/>
    </row>
    <row r="222" spans="1:18" ht="20.100000000000001" customHeight="1" x14ac:dyDescent="0.25">
      <c r="B222" s="78">
        <v>3</v>
      </c>
      <c r="C222" s="305" t="s">
        <v>130</v>
      </c>
      <c r="D222" s="306"/>
      <c r="E222" s="306"/>
      <c r="F222" s="306"/>
      <c r="G222" s="307"/>
      <c r="H222" s="10"/>
      <c r="I222" s="59"/>
      <c r="J222" s="59"/>
      <c r="K222" s="56"/>
      <c r="L222" s="56"/>
      <c r="M222" s="56"/>
      <c r="N222" s="56"/>
      <c r="O222" s="57"/>
      <c r="P222" s="57"/>
      <c r="Q222" s="57"/>
      <c r="R222" s="33"/>
    </row>
    <row r="223" spans="1:18" ht="20.100000000000001" customHeight="1" x14ac:dyDescent="0.25">
      <c r="B223" s="78"/>
      <c r="C223" s="302" t="s">
        <v>167</v>
      </c>
      <c r="D223" s="303"/>
      <c r="E223" s="303"/>
      <c r="F223" s="303"/>
      <c r="G223" s="304"/>
      <c r="H223" s="184" t="s">
        <v>82</v>
      </c>
      <c r="I223" s="59">
        <f>VLOOKUP(H223,P223:Q225,2, FALSE)</f>
        <v>5</v>
      </c>
      <c r="J223" s="59"/>
      <c r="K223" s="3"/>
      <c r="L223" s="3"/>
      <c r="M223" s="3"/>
      <c r="N223" s="3"/>
      <c r="O223" s="6">
        <v>1</v>
      </c>
      <c r="P223" s="6" t="s">
        <v>82</v>
      </c>
      <c r="Q223" s="6">
        <v>5</v>
      </c>
      <c r="R223" s="33"/>
    </row>
    <row r="224" spans="1:18" ht="20.100000000000001" hidden="1" customHeight="1" x14ac:dyDescent="0.25">
      <c r="B224" s="78"/>
      <c r="C224" s="54"/>
      <c r="D224" s="54"/>
      <c r="E224" s="54"/>
      <c r="F224" s="54"/>
      <c r="G224" s="54"/>
      <c r="H224" s="184"/>
      <c r="I224" s="59"/>
      <c r="J224" s="59"/>
      <c r="K224" s="3"/>
      <c r="L224" s="3"/>
      <c r="M224" s="3"/>
      <c r="N224" s="3"/>
      <c r="O224" s="6">
        <v>2</v>
      </c>
      <c r="P224" s="6" t="s">
        <v>86</v>
      </c>
      <c r="Q224" s="6">
        <v>0</v>
      </c>
      <c r="R224" s="33"/>
    </row>
    <row r="225" spans="2:18" ht="20.100000000000001" hidden="1" customHeight="1" x14ac:dyDescent="0.25">
      <c r="B225" s="78"/>
      <c r="C225" s="54"/>
      <c r="D225" s="54"/>
      <c r="E225" s="54"/>
      <c r="F225" s="54"/>
      <c r="G225" s="54"/>
      <c r="H225" s="184"/>
      <c r="I225" s="59"/>
      <c r="J225" s="59"/>
      <c r="K225" s="3"/>
      <c r="L225" s="3"/>
      <c r="M225" s="3"/>
      <c r="N225" s="3"/>
      <c r="O225" s="6">
        <v>3</v>
      </c>
      <c r="P225" s="6" t="s">
        <v>132</v>
      </c>
      <c r="Q225" s="6">
        <v>0</v>
      </c>
      <c r="R225" s="33"/>
    </row>
    <row r="226" spans="2:18" ht="20.100000000000001" hidden="1" customHeight="1" x14ac:dyDescent="0.25">
      <c r="B226" s="125"/>
      <c r="C226" s="55"/>
      <c r="D226" s="55"/>
      <c r="E226" s="55"/>
      <c r="F226" s="55"/>
      <c r="G226" s="55"/>
      <c r="H226" s="191"/>
      <c r="I226" s="61"/>
      <c r="J226" s="61"/>
      <c r="K226" s="11"/>
      <c r="L226" s="11"/>
      <c r="M226" s="11"/>
      <c r="N226" s="11"/>
      <c r="O226" s="53"/>
      <c r="P226" s="53"/>
      <c r="Q226" s="53"/>
      <c r="R226" s="33"/>
    </row>
    <row r="227" spans="2:18" ht="20.100000000000001" customHeight="1" x14ac:dyDescent="0.25">
      <c r="B227" s="78"/>
      <c r="C227" s="302" t="s">
        <v>168</v>
      </c>
      <c r="D227" s="303"/>
      <c r="E227" s="303"/>
      <c r="F227" s="303"/>
      <c r="G227" s="304"/>
      <c r="H227" s="184" t="s">
        <v>82</v>
      </c>
      <c r="I227" s="59">
        <f>VLOOKUP(H227,P227:Q229,2, FALSE)</f>
        <v>5</v>
      </c>
      <c r="J227" s="59"/>
      <c r="K227" s="3"/>
      <c r="L227" s="3"/>
      <c r="M227" s="3"/>
      <c r="N227" s="3"/>
      <c r="O227" s="6">
        <v>1</v>
      </c>
      <c r="P227" s="6" t="s">
        <v>82</v>
      </c>
      <c r="Q227" s="6">
        <v>5</v>
      </c>
      <c r="R227" s="33"/>
    </row>
    <row r="228" spans="2:18" ht="20.100000000000001" hidden="1" customHeight="1" x14ac:dyDescent="0.25">
      <c r="B228" s="78"/>
      <c r="C228" s="54"/>
      <c r="D228" s="54"/>
      <c r="E228" s="54"/>
      <c r="F228" s="54"/>
      <c r="G228" s="54"/>
      <c r="H228" s="184"/>
      <c r="I228" s="59"/>
      <c r="J228" s="59"/>
      <c r="K228" s="3"/>
      <c r="L228" s="3"/>
      <c r="M228" s="3"/>
      <c r="N228" s="3"/>
      <c r="O228" s="6">
        <v>2</v>
      </c>
      <c r="P228" s="6" t="s">
        <v>86</v>
      </c>
      <c r="Q228" s="6">
        <v>0</v>
      </c>
      <c r="R228" s="33"/>
    </row>
    <row r="229" spans="2:18" ht="20.100000000000001" hidden="1" customHeight="1" x14ac:dyDescent="0.25">
      <c r="B229" s="78"/>
      <c r="C229" s="54"/>
      <c r="D229" s="54"/>
      <c r="E229" s="54"/>
      <c r="F229" s="54"/>
      <c r="G229" s="54"/>
      <c r="H229" s="184"/>
      <c r="I229" s="59"/>
      <c r="J229" s="59"/>
      <c r="K229" s="3"/>
      <c r="L229" s="3"/>
      <c r="M229" s="3"/>
      <c r="N229" s="3"/>
      <c r="O229" s="6">
        <v>3</v>
      </c>
      <c r="P229" s="6" t="s">
        <v>132</v>
      </c>
      <c r="Q229" s="6">
        <v>0</v>
      </c>
      <c r="R229" s="33"/>
    </row>
    <row r="230" spans="2:18" ht="20.100000000000001" hidden="1" customHeight="1" x14ac:dyDescent="0.25">
      <c r="B230" s="125"/>
      <c r="C230" s="55"/>
      <c r="D230" s="55"/>
      <c r="E230" s="55"/>
      <c r="F230" s="55"/>
      <c r="G230" s="55"/>
      <c r="H230" s="191"/>
      <c r="I230" s="61"/>
      <c r="J230" s="61"/>
      <c r="K230" s="11"/>
      <c r="L230" s="11"/>
      <c r="M230" s="11"/>
      <c r="N230" s="11"/>
      <c r="O230" s="53"/>
      <c r="P230" s="53"/>
      <c r="Q230" s="53"/>
      <c r="R230" s="33"/>
    </row>
    <row r="231" spans="2:18" ht="20.100000000000001" customHeight="1" x14ac:dyDescent="0.25">
      <c r="B231" s="78"/>
      <c r="C231" s="302" t="s">
        <v>134</v>
      </c>
      <c r="D231" s="303"/>
      <c r="E231" s="303"/>
      <c r="F231" s="303"/>
      <c r="G231" s="304"/>
      <c r="H231" s="184" t="s">
        <v>82</v>
      </c>
      <c r="I231" s="59">
        <f>VLOOKUP(H231,P231:Q233,2, FALSE)</f>
        <v>5</v>
      </c>
      <c r="J231" s="59"/>
      <c r="K231" s="3"/>
      <c r="L231" s="3"/>
      <c r="M231" s="3"/>
      <c r="N231" s="3"/>
      <c r="O231" s="6">
        <v>1</v>
      </c>
      <c r="P231" s="6" t="s">
        <v>82</v>
      </c>
      <c r="Q231" s="6">
        <v>5</v>
      </c>
      <c r="R231" s="33"/>
    </row>
    <row r="232" spans="2:18" ht="20.100000000000001" hidden="1" customHeight="1" x14ac:dyDescent="0.25">
      <c r="B232" s="78"/>
      <c r="C232" s="54"/>
      <c r="D232" s="54"/>
      <c r="E232" s="54"/>
      <c r="F232" s="54"/>
      <c r="G232" s="54"/>
      <c r="H232" s="8"/>
      <c r="I232" s="59"/>
      <c r="J232" s="59"/>
      <c r="K232" s="3"/>
      <c r="L232" s="3"/>
      <c r="M232" s="3"/>
      <c r="N232" s="3"/>
      <c r="O232" s="6">
        <v>2</v>
      </c>
      <c r="P232" s="6" t="s">
        <v>86</v>
      </c>
      <c r="Q232" s="6">
        <v>0</v>
      </c>
      <c r="R232" s="33"/>
    </row>
    <row r="233" spans="2:18" ht="20.100000000000001" hidden="1" customHeight="1" x14ac:dyDescent="0.25">
      <c r="B233" s="78"/>
      <c r="C233" s="54"/>
      <c r="D233" s="54"/>
      <c r="E233" s="54"/>
      <c r="F233" s="54"/>
      <c r="G233" s="54"/>
      <c r="H233" s="8"/>
      <c r="I233" s="59"/>
      <c r="J233" s="59"/>
      <c r="K233" s="3"/>
      <c r="L233" s="3"/>
      <c r="M233" s="3"/>
      <c r="N233" s="3"/>
      <c r="O233" s="6">
        <v>3</v>
      </c>
      <c r="P233" s="6" t="s">
        <v>132</v>
      </c>
      <c r="Q233" s="6">
        <v>0</v>
      </c>
      <c r="R233" s="33"/>
    </row>
    <row r="234" spans="2:18" ht="20.100000000000001" customHeight="1" x14ac:dyDescent="0.25">
      <c r="B234" s="80"/>
      <c r="C234" s="33"/>
      <c r="D234" s="33"/>
      <c r="E234" s="33"/>
      <c r="F234" s="33"/>
      <c r="G234" s="33"/>
      <c r="H234" s="149"/>
      <c r="I234" s="80"/>
      <c r="J234" s="80"/>
      <c r="K234" s="33"/>
      <c r="L234" s="33"/>
      <c r="M234" s="33"/>
      <c r="N234" s="33"/>
      <c r="O234" s="33"/>
      <c r="P234" s="33"/>
      <c r="Q234" s="33"/>
      <c r="R234" s="33"/>
    </row>
    <row r="235" spans="2:18" ht="20.100000000000001" customHeight="1" x14ac:dyDescent="0.25">
      <c r="B235" s="62"/>
      <c r="C235" s="12" t="s">
        <v>98</v>
      </c>
      <c r="D235" s="12"/>
      <c r="E235" s="12"/>
      <c r="F235" s="12"/>
      <c r="G235" s="12"/>
      <c r="H235" s="12"/>
      <c r="I235" s="62">
        <f>SUM(I236,I243)</f>
        <v>20</v>
      </c>
      <c r="J235" s="62">
        <f>I53</f>
        <v>1</v>
      </c>
      <c r="K235" s="87">
        <f>SUMIF(O236:O244,"=1",Q236:Q244)</f>
        <v>20</v>
      </c>
      <c r="L235" s="13"/>
      <c r="M235" s="13"/>
      <c r="N235" s="13"/>
      <c r="O235" s="14"/>
      <c r="P235" s="14"/>
      <c r="Q235" s="14"/>
      <c r="R235" s="33"/>
    </row>
    <row r="236" spans="2:18" ht="20.100000000000001" customHeight="1" x14ac:dyDescent="0.25">
      <c r="B236" s="77">
        <v>1</v>
      </c>
      <c r="C236" s="292" t="s">
        <v>169</v>
      </c>
      <c r="D236" s="293"/>
      <c r="E236" s="293"/>
      <c r="F236" s="293"/>
      <c r="G236" s="294"/>
      <c r="H236" s="130"/>
      <c r="I236" s="63">
        <f>VALUE(SUMPRODUCT(H237:H240,Q237:Q240)*H241)</f>
        <v>10</v>
      </c>
      <c r="J236" s="63"/>
      <c r="K236" s="3"/>
      <c r="L236" s="3"/>
      <c r="M236" s="3"/>
      <c r="N236" s="3"/>
      <c r="O236" s="6"/>
      <c r="P236" s="6"/>
      <c r="Q236" s="6"/>
      <c r="R236" s="33"/>
    </row>
    <row r="237" spans="2:18" ht="20.100000000000001" customHeight="1" x14ac:dyDescent="0.25">
      <c r="B237" s="77"/>
      <c r="C237" s="295" t="s">
        <v>170</v>
      </c>
      <c r="D237" s="296"/>
      <c r="E237" s="296"/>
      <c r="F237" s="296"/>
      <c r="G237" s="297"/>
      <c r="H237" s="186">
        <v>1</v>
      </c>
      <c r="I237" s="59"/>
      <c r="J237" s="59"/>
      <c r="K237" s="3"/>
      <c r="L237" s="3"/>
      <c r="M237" s="3"/>
      <c r="N237" s="3"/>
      <c r="O237" s="6">
        <v>1</v>
      </c>
      <c r="P237" s="6" t="s">
        <v>170</v>
      </c>
      <c r="Q237" s="6">
        <v>10</v>
      </c>
      <c r="R237" s="33"/>
    </row>
    <row r="238" spans="2:18" ht="20.100000000000001" customHeight="1" x14ac:dyDescent="0.25">
      <c r="B238" s="77"/>
      <c r="C238" s="295" t="s">
        <v>104</v>
      </c>
      <c r="D238" s="296"/>
      <c r="E238" s="296"/>
      <c r="F238" s="296"/>
      <c r="G238" s="297"/>
      <c r="H238" s="186">
        <v>0</v>
      </c>
      <c r="I238" s="59"/>
      <c r="J238" s="59"/>
      <c r="K238" s="3"/>
      <c r="L238" s="3"/>
      <c r="M238" s="3"/>
      <c r="N238" s="3"/>
      <c r="O238" s="6">
        <v>2</v>
      </c>
      <c r="P238" s="6" t="s">
        <v>104</v>
      </c>
      <c r="Q238" s="6">
        <v>10</v>
      </c>
      <c r="R238" s="33"/>
    </row>
    <row r="239" spans="2:18" ht="20.100000000000001" customHeight="1" x14ac:dyDescent="0.25">
      <c r="B239" s="77"/>
      <c r="C239" s="295" t="s">
        <v>281</v>
      </c>
      <c r="D239" s="296"/>
      <c r="E239" s="296"/>
      <c r="F239" s="296"/>
      <c r="G239" s="297"/>
      <c r="H239" s="186">
        <v>0</v>
      </c>
      <c r="I239" s="59"/>
      <c r="J239" s="59"/>
      <c r="K239" s="3"/>
      <c r="L239" s="3"/>
      <c r="M239" s="3"/>
      <c r="N239" s="3"/>
      <c r="O239" s="6">
        <v>3</v>
      </c>
      <c r="P239" s="6" t="s">
        <v>171</v>
      </c>
      <c r="Q239" s="6">
        <v>6</v>
      </c>
      <c r="R239" s="33"/>
    </row>
    <row r="240" spans="2:18" ht="20.100000000000001" customHeight="1" x14ac:dyDescent="0.25">
      <c r="B240" s="77"/>
      <c r="C240" s="295" t="s">
        <v>172</v>
      </c>
      <c r="D240" s="296"/>
      <c r="E240" s="296"/>
      <c r="F240" s="296"/>
      <c r="G240" s="297"/>
      <c r="H240" s="186">
        <v>0</v>
      </c>
      <c r="I240" s="59"/>
      <c r="J240" s="59"/>
      <c r="K240" s="3"/>
      <c r="L240" s="3"/>
      <c r="M240" s="3"/>
      <c r="N240" s="3"/>
      <c r="O240" s="6">
        <v>4</v>
      </c>
      <c r="P240" s="6" t="s">
        <v>172</v>
      </c>
      <c r="Q240" s="6">
        <v>0</v>
      </c>
      <c r="R240" s="33"/>
    </row>
    <row r="241" spans="1:18" ht="20.100000000000001" customHeight="1" x14ac:dyDescent="0.25">
      <c r="B241" s="77"/>
      <c r="C241" s="299" t="s">
        <v>122</v>
      </c>
      <c r="D241" s="300"/>
      <c r="E241" s="300"/>
      <c r="F241" s="300"/>
      <c r="G241" s="301"/>
      <c r="H241" s="9">
        <f>IF(SUM(H237:H240)=1,SUM(H237:H240),NA())</f>
        <v>1</v>
      </c>
      <c r="I241" s="59"/>
      <c r="J241" s="59"/>
      <c r="K241" s="3"/>
      <c r="L241" s="3"/>
      <c r="M241" s="3"/>
      <c r="N241" s="3"/>
      <c r="O241" s="6"/>
      <c r="P241" s="6"/>
      <c r="Q241" s="6"/>
    </row>
    <row r="242" spans="1:18" ht="20.100000000000001" hidden="1" customHeight="1" x14ac:dyDescent="0.25">
      <c r="I242" s="67"/>
      <c r="J242" s="67"/>
      <c r="K242"/>
      <c r="L242"/>
      <c r="M242"/>
      <c r="N242"/>
      <c r="O242"/>
      <c r="P242"/>
      <c r="Q242"/>
    </row>
    <row r="243" spans="1:18" ht="20.100000000000001" customHeight="1" x14ac:dyDescent="0.25">
      <c r="B243" s="77">
        <v>2</v>
      </c>
      <c r="C243" s="292" t="s">
        <v>173</v>
      </c>
      <c r="D243" s="293"/>
      <c r="E243" s="293"/>
      <c r="F243" s="293"/>
      <c r="G243" s="294"/>
      <c r="H243" s="184" t="s">
        <v>86</v>
      </c>
      <c r="I243" s="59">
        <f>VLOOKUP(H243,P243:Q244,2, FALSE)</f>
        <v>10</v>
      </c>
      <c r="J243" s="59"/>
      <c r="K243" s="3"/>
      <c r="L243" s="3"/>
      <c r="M243" s="3"/>
      <c r="N243" s="3"/>
      <c r="O243" s="6">
        <v>1</v>
      </c>
      <c r="P243" s="6" t="s">
        <v>86</v>
      </c>
      <c r="Q243" s="6">
        <v>10</v>
      </c>
    </row>
    <row r="244" spans="1:18" ht="20.100000000000001" hidden="1" customHeight="1" x14ac:dyDescent="0.25">
      <c r="B244" s="68"/>
      <c r="C244" s="47"/>
      <c r="D244" s="47"/>
      <c r="E244" s="47"/>
      <c r="F244" s="47"/>
      <c r="G244" s="47"/>
      <c r="H244" s="153"/>
      <c r="I244" s="68"/>
      <c r="J244" s="68"/>
      <c r="K244" s="47"/>
      <c r="L244" s="47"/>
      <c r="M244" s="47"/>
      <c r="N244" s="47"/>
      <c r="O244" s="6">
        <v>2</v>
      </c>
      <c r="P244" s="6" t="s">
        <v>82</v>
      </c>
      <c r="Q244" s="6">
        <v>0</v>
      </c>
    </row>
    <row r="245" spans="1:18" s="33" customFormat="1" ht="20.100000000000001" customHeight="1" x14ac:dyDescent="0.25">
      <c r="B245" s="156"/>
      <c r="C245" s="81"/>
      <c r="D245" s="81"/>
      <c r="E245" s="81"/>
      <c r="F245" s="81"/>
      <c r="G245" s="81"/>
      <c r="H245" s="81"/>
      <c r="I245" s="83"/>
      <c r="J245" s="83"/>
      <c r="K245" s="157"/>
      <c r="L245" s="157"/>
      <c r="M245" s="157"/>
      <c r="N245" s="157"/>
      <c r="O245" s="158"/>
      <c r="P245" s="158"/>
      <c r="Q245" s="158"/>
      <c r="R245" s="92"/>
    </row>
    <row r="246" spans="1:18" ht="50.1" customHeight="1" x14ac:dyDescent="0.25">
      <c r="A246" s="21"/>
      <c r="B246" s="126"/>
      <c r="C246" s="162"/>
      <c r="D246" s="221"/>
      <c r="E246" s="298"/>
      <c r="F246" s="298"/>
      <c r="G246" s="298"/>
      <c r="H246" s="298"/>
      <c r="I246" s="74"/>
      <c r="J246" s="74"/>
      <c r="K246" s="74"/>
      <c r="L246" s="74"/>
      <c r="M246" s="74"/>
      <c r="N246" s="74"/>
      <c r="O246" s="38"/>
      <c r="P246" s="38"/>
      <c r="Q246" s="23"/>
      <c r="R246" s="46"/>
    </row>
    <row r="247" spans="1:18" ht="3" customHeight="1" x14ac:dyDescent="0.25">
      <c r="A247" s="22"/>
      <c r="B247" s="120"/>
      <c r="C247" s="160"/>
      <c r="D247" s="22"/>
      <c r="E247" s="22"/>
      <c r="F247" s="22"/>
      <c r="G247" s="22"/>
      <c r="H247" s="155"/>
      <c r="I247" s="75"/>
      <c r="J247" s="22"/>
      <c r="K247" s="22"/>
      <c r="L247" s="22"/>
      <c r="M247" s="22"/>
      <c r="N247" s="22"/>
      <c r="O247" s="22"/>
      <c r="P247" s="22"/>
      <c r="Q247" s="22"/>
      <c r="R247" s="37"/>
    </row>
    <row r="248" spans="1:18" s="33" customFormat="1" hidden="1" x14ac:dyDescent="0.25">
      <c r="B248" s="80"/>
      <c r="H248" s="149"/>
      <c r="I248" s="112"/>
      <c r="K248" s="90"/>
      <c r="L248" s="90"/>
      <c r="M248" s="90"/>
      <c r="N248" s="90"/>
      <c r="O248" s="92"/>
      <c r="P248" s="92"/>
      <c r="Q248" s="92"/>
      <c r="R248" s="92"/>
    </row>
    <row r="249" spans="1:18" s="33" customFormat="1" hidden="1" x14ac:dyDescent="0.25">
      <c r="B249" s="80"/>
      <c r="H249" s="149"/>
      <c r="I249" s="112"/>
      <c r="K249" s="90"/>
      <c r="L249" s="90"/>
      <c r="M249" s="90"/>
      <c r="N249" s="90"/>
      <c r="O249" s="92"/>
      <c r="P249" s="92"/>
      <c r="Q249" s="92"/>
      <c r="R249" s="92"/>
    </row>
    <row r="250" spans="1:18" x14ac:dyDescent="0.25"/>
    <row r="251" spans="1:18" x14ac:dyDescent="0.25"/>
    <row r="252" spans="1:18" x14ac:dyDescent="0.25"/>
    <row r="253" spans="1:18" x14ac:dyDescent="0.25"/>
    <row r="254" spans="1:18" x14ac:dyDescent="0.25"/>
    <row r="255" spans="1:18" x14ac:dyDescent="0.25"/>
    <row r="256" spans="1:18" x14ac:dyDescent="0.25"/>
    <row r="257" customFormat="1" hidden="1" x14ac:dyDescent="0.25"/>
    <row r="258" customFormat="1" hidden="1" x14ac:dyDescent="0.25"/>
    <row r="259" customFormat="1" hidden="1" x14ac:dyDescent="0.25"/>
    <row r="260" customFormat="1" hidden="1" x14ac:dyDescent="0.25"/>
    <row r="261" customFormat="1" hidden="1" x14ac:dyDescent="0.25"/>
    <row r="262" customFormat="1" hidden="1" x14ac:dyDescent="0.25"/>
    <row r="263" customFormat="1" hidden="1" x14ac:dyDescent="0.25"/>
    <row r="264" customFormat="1" hidden="1" x14ac:dyDescent="0.25"/>
    <row r="265" customFormat="1" hidden="1" x14ac:dyDescent="0.25"/>
    <row r="266" customFormat="1" hidden="1" x14ac:dyDescent="0.25"/>
    <row r="267" customFormat="1" hidden="1" x14ac:dyDescent="0.25"/>
    <row r="268" customFormat="1" hidden="1" x14ac:dyDescent="0.25"/>
    <row r="269" customFormat="1" hidden="1" x14ac:dyDescent="0.25"/>
    <row r="270" customFormat="1" hidden="1" x14ac:dyDescent="0.25"/>
    <row r="271" customFormat="1" hidden="1" x14ac:dyDescent="0.25"/>
    <row r="272" customFormat="1" hidden="1" x14ac:dyDescent="0.25"/>
    <row r="273" spans="1:18" hidden="1" x14ac:dyDescent="0.25">
      <c r="A273"/>
      <c r="B273"/>
      <c r="H273"/>
      <c r="I273"/>
      <c r="K273"/>
      <c r="L273"/>
      <c r="M273"/>
      <c r="N273"/>
      <c r="O273"/>
      <c r="P273"/>
      <c r="Q273"/>
      <c r="R273"/>
    </row>
    <row r="274" spans="1:18" hidden="1" x14ac:dyDescent="0.25">
      <c r="A274"/>
      <c r="B274"/>
      <c r="H274"/>
      <c r="I274"/>
      <c r="K274"/>
      <c r="L274"/>
      <c r="M274"/>
      <c r="N274"/>
      <c r="O274"/>
      <c r="P274"/>
      <c r="Q274"/>
      <c r="R274"/>
    </row>
    <row r="275" spans="1:18" hidden="1" x14ac:dyDescent="0.25">
      <c r="A275"/>
      <c r="B275"/>
      <c r="H275"/>
      <c r="I275"/>
      <c r="K275"/>
      <c r="L275"/>
      <c r="M275"/>
      <c r="N275"/>
      <c r="O275"/>
      <c r="P275"/>
      <c r="Q275"/>
      <c r="R275"/>
    </row>
    <row r="276" spans="1:18" hidden="1" x14ac:dyDescent="0.25">
      <c r="A276"/>
      <c r="B276"/>
      <c r="H276"/>
      <c r="I276"/>
      <c r="K276"/>
      <c r="L276"/>
      <c r="M276"/>
      <c r="N276"/>
      <c r="O276"/>
      <c r="P276"/>
      <c r="Q276"/>
      <c r="R276"/>
    </row>
    <row r="277" spans="1:18" x14ac:dyDescent="0.25"/>
    <row r="278" spans="1:18" x14ac:dyDescent="0.25"/>
    <row r="279" spans="1:18" x14ac:dyDescent="0.25"/>
    <row r="280" spans="1:18" x14ac:dyDescent="0.25"/>
    <row r="281" spans="1:18" x14ac:dyDescent="0.25"/>
    <row r="282" spans="1:18" x14ac:dyDescent="0.25"/>
    <row r="283" spans="1:18" x14ac:dyDescent="0.25"/>
    <row r="284" spans="1:18" x14ac:dyDescent="0.25"/>
    <row r="285" spans="1:18" x14ac:dyDescent="0.25"/>
    <row r="286" spans="1:18" x14ac:dyDescent="0.25"/>
    <row r="287" spans="1:18" x14ac:dyDescent="0.25"/>
    <row r="288" spans="1:18" x14ac:dyDescent="0.25"/>
    <row r="289" x14ac:dyDescent="0.25"/>
    <row r="290" x14ac:dyDescent="0.25"/>
    <row r="291"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sheetData>
  <sheetProtection algorithmName="SHA-512" hashValue="gOdEtIvAYGcg/pFeCq3gHsN8yjrivR5fFui54OvrUV6fL8PyKDT4yaBN/MboK0JiB2FMr6uBIubZe/HHJrKYmg==" saltValue="OgrFErmU9cwz2kVN2x5vcA==" spinCount="100000" sheet="1" objects="1" scenarios="1"/>
  <sortState xmlns:xlrd2="http://schemas.microsoft.com/office/spreadsheetml/2017/richdata2" ref="O172:P175">
    <sortCondition ref="O172:O175"/>
  </sortState>
  <mergeCells count="87">
    <mergeCell ref="C1:Q1"/>
    <mergeCell ref="C41:G41"/>
    <mergeCell ref="C33:G33"/>
    <mergeCell ref="C29:G29"/>
    <mergeCell ref="C25:G25"/>
    <mergeCell ref="C16:G16"/>
    <mergeCell ref="C12:G12"/>
    <mergeCell ref="C8:G8"/>
    <mergeCell ref="C36:G36"/>
    <mergeCell ref="C53:G53"/>
    <mergeCell ref="C52:G52"/>
    <mergeCell ref="C51:G51"/>
    <mergeCell ref="C50:G50"/>
    <mergeCell ref="C49:G49"/>
    <mergeCell ref="C48:G48"/>
    <mergeCell ref="C47:G47"/>
    <mergeCell ref="C5:G5"/>
    <mergeCell ref="C21:G21"/>
    <mergeCell ref="C46:H46"/>
    <mergeCell ref="C7:G7"/>
    <mergeCell ref="C69:G69"/>
    <mergeCell ref="C94:G94"/>
    <mergeCell ref="C93:G93"/>
    <mergeCell ref="C92:G92"/>
    <mergeCell ref="C91:G91"/>
    <mergeCell ref="C90:G90"/>
    <mergeCell ref="C112:G112"/>
    <mergeCell ref="C89:G89"/>
    <mergeCell ref="C86:G86"/>
    <mergeCell ref="C83:G83"/>
    <mergeCell ref="C74:G74"/>
    <mergeCell ref="C209:G209"/>
    <mergeCell ref="C206:G206"/>
    <mergeCell ref="C99:G99"/>
    <mergeCell ref="C127:G127"/>
    <mergeCell ref="C123:G123"/>
    <mergeCell ref="C119:G119"/>
    <mergeCell ref="C118:G118"/>
    <mergeCell ref="C115:G115"/>
    <mergeCell ref="C163:G163"/>
    <mergeCell ref="C159:G159"/>
    <mergeCell ref="C155:G155"/>
    <mergeCell ref="C154:G154"/>
    <mergeCell ref="C151:G151"/>
    <mergeCell ref="C148:G148"/>
    <mergeCell ref="C145:G145"/>
    <mergeCell ref="C144:G144"/>
    <mergeCell ref="C186:G186"/>
    <mergeCell ref="C183:G183"/>
    <mergeCell ref="C182:G182"/>
    <mergeCell ref="C178:G178"/>
    <mergeCell ref="C201:G201"/>
    <mergeCell ref="C198:G198"/>
    <mergeCell ref="C195:G195"/>
    <mergeCell ref="C192:G192"/>
    <mergeCell ref="C189:G189"/>
    <mergeCell ref="D246:H246"/>
    <mergeCell ref="C215:G215"/>
    <mergeCell ref="C243:G243"/>
    <mergeCell ref="C240:G240"/>
    <mergeCell ref="C239:G239"/>
    <mergeCell ref="C238:G238"/>
    <mergeCell ref="C237:G237"/>
    <mergeCell ref="C236:G236"/>
    <mergeCell ref="C241:G241"/>
    <mergeCell ref="C231:G231"/>
    <mergeCell ref="C227:G227"/>
    <mergeCell ref="C223:G223"/>
    <mergeCell ref="C222:G222"/>
    <mergeCell ref="C219:G219"/>
    <mergeCell ref="C216:G216"/>
    <mergeCell ref="C55:G55"/>
    <mergeCell ref="C96:G96"/>
    <mergeCell ref="C131:G131"/>
    <mergeCell ref="C167:G167"/>
    <mergeCell ref="C172:G172"/>
    <mergeCell ref="C109:G109"/>
    <mergeCell ref="C108:G108"/>
    <mergeCell ref="C104:G104"/>
    <mergeCell ref="C168:G168"/>
    <mergeCell ref="C65:G65"/>
    <mergeCell ref="C61:G61"/>
    <mergeCell ref="C56:G56"/>
    <mergeCell ref="C97:G97"/>
    <mergeCell ref="C140:G140"/>
    <mergeCell ref="C137:G137"/>
    <mergeCell ref="C132:G132"/>
  </mergeCells>
  <dataValidations count="52">
    <dataValidation type="list" allowBlank="1" showInputMessage="1" showErrorMessage="1" sqref="H12" xr:uid="{F575DCD3-502B-4D09-AF1F-9E35266CB53C}">
      <formula1>$P$12:$P$14</formula1>
    </dataValidation>
    <dataValidation type="list" allowBlank="1" showInputMessage="1" showErrorMessage="1" sqref="H8" xr:uid="{12B6B794-3EF8-46A1-A26E-75D50DAA0070}">
      <formula1>$P$8:$P$10</formula1>
    </dataValidation>
    <dataValidation type="list" allowBlank="1" showInputMessage="1" showErrorMessage="1" sqref="H16" xr:uid="{4CAE4E69-27E4-483A-B767-FEF0993186BE}">
      <formula1>$P$16:$P$19</formula1>
    </dataValidation>
    <dataValidation type="decimal" operator="lessThanOrEqual" allowBlank="1" showInputMessage="1" showErrorMessage="1" sqref="H89 H236" xr:uid="{F0D00394-8A6E-4EC9-9D50-C8B70410C06D}">
      <formula1>1</formula1>
    </dataValidation>
    <dataValidation type="decimal" allowBlank="1" showInputMessage="1" showErrorMessage="1" sqref="H90:H93 H237:H240" xr:uid="{521CCC48-EF3B-4DE6-8ED1-6F56DD5BA2DA}">
      <formula1>0</formula1>
      <formula2>1</formula2>
    </dataValidation>
    <dataValidation type="list" allowBlank="1" showInputMessage="1" showErrorMessage="1" sqref="H69" xr:uid="{76D28CAB-9190-485E-9D8D-1772198AD2CB}">
      <formula1>$P$69:$P$72</formula1>
    </dataValidation>
    <dataValidation type="list" allowBlank="1" showInputMessage="1" showErrorMessage="1" sqref="H33" xr:uid="{C549FB7E-0012-43A2-BC90-6EFC61400C18}">
      <formula1>$P$33:$P$34</formula1>
    </dataValidation>
    <dataValidation type="list" allowBlank="1" showInputMessage="1" showErrorMessage="1" sqref="H41" xr:uid="{8884CDCD-F83E-4849-A2D6-7F47BEA2B151}">
      <formula1>$P$41:$P$44</formula1>
    </dataValidation>
    <dataValidation type="list" allowBlank="1" showInputMessage="1" showErrorMessage="1" sqref="H56" xr:uid="{A2925C76-DB42-4409-8646-B6E9D1E9D1BF}">
      <formula1>$P$56:$P$59</formula1>
    </dataValidation>
    <dataValidation type="list" allowBlank="1" showInputMessage="1" showErrorMessage="1" sqref="H99" xr:uid="{A8D6ECC8-CA8B-4572-8055-B7ADD00D7232}">
      <formula1>$P$99:$P$101</formula1>
    </dataValidation>
    <dataValidation type="list" allowBlank="1" showInputMessage="1" showErrorMessage="1" sqref="H132" xr:uid="{31165A02-E239-46A6-AA3E-804565DDEC4C}">
      <formula1>$P$132:$P$134</formula1>
    </dataValidation>
    <dataValidation type="list" allowBlank="1" showInputMessage="1" showErrorMessage="1" sqref="H29 H61" xr:uid="{366E96D1-34FB-4FC9-807E-8B2281DA89CA}">
      <formula1>$P$29:$P$31</formula1>
    </dataValidation>
    <dataValidation type="list" allowBlank="1" showInputMessage="1" showErrorMessage="1" sqref="H65" xr:uid="{8D4258AC-867C-4483-8482-1D7B3C12A3E8}">
      <formula1>$P$65:$P$67</formula1>
    </dataValidation>
    <dataValidation type="list" allowBlank="1" showInputMessage="1" showErrorMessage="1" sqref="H74" xr:uid="{ADF2814A-5A2C-4068-B681-5557672D8291}">
      <formula1>$P$74:$P$81</formula1>
    </dataValidation>
    <dataValidation type="list" allowBlank="1" showInputMessage="1" showErrorMessage="1" sqref="H83" xr:uid="{4646C6E4-7172-4EC0-BA76-E630D454FB22}">
      <formula1>$P$83:$P$84</formula1>
    </dataValidation>
    <dataValidation type="list" allowBlank="1" showInputMessage="1" showErrorMessage="1" sqref="H86" xr:uid="{5AE43406-CCA4-45E8-A30D-EA2492505EF7}">
      <formula1>$P$86:$P$87</formula1>
    </dataValidation>
    <dataValidation type="list" allowBlank="1" showInputMessage="1" showErrorMessage="1" sqref="H140" xr:uid="{AF588C09-4F21-44FE-99FF-4F0FAC006661}">
      <formula1>$P$140:$P$142</formula1>
    </dataValidation>
    <dataValidation type="list" allowBlank="1" showInputMessage="1" showErrorMessage="1" sqref="H104" xr:uid="{FC02348C-CB33-4004-A532-B28435DC4651}">
      <formula1>$P$104:$P$106</formula1>
    </dataValidation>
    <dataValidation type="list" allowBlank="1" showInputMessage="1" showErrorMessage="1" sqref="H25" xr:uid="{01F27123-79D1-476C-B9F1-B4DFEC412D38}">
      <formula1>$P$25:$P$27</formula1>
    </dataValidation>
    <dataValidation type="list" allowBlank="1" showInputMessage="1" showErrorMessage="1" sqref="H172" xr:uid="{ECDAB92E-C83D-42EA-8A3B-065E64DEC29F}">
      <formula1>$P$172:$P$176</formula1>
    </dataValidation>
    <dataValidation type="list" allowBlank="1" showInputMessage="1" showErrorMessage="1" sqref="H178" xr:uid="{BFF5548C-DBE4-416F-9E8E-66BFB2F7C1C8}">
      <formula1>$P$178:$P$180</formula1>
    </dataValidation>
    <dataValidation type="list" allowBlank="1" showInputMessage="1" showErrorMessage="1" sqref="H195" xr:uid="{C8254BB8-9660-4EAE-8C07-414975F87D14}">
      <formula1>$P$195:$P$196</formula1>
    </dataValidation>
    <dataValidation type="list" allowBlank="1" showInputMessage="1" showErrorMessage="1" sqref="H192" xr:uid="{0B8E46C8-A669-4C51-B6D0-8AC8ADC1887C}">
      <formula1>$P$192:$P$193</formula1>
    </dataValidation>
    <dataValidation type="list" allowBlank="1" showInputMessage="1" showErrorMessage="1" sqref="H198" xr:uid="{6CC7068A-4E06-47FB-B064-3B1CF009CBBC}">
      <formula1>$P$198:$P$199</formula1>
    </dataValidation>
    <dataValidation type="list" allowBlank="1" showInputMessage="1" showErrorMessage="1" sqref="H183" xr:uid="{C3D4B1F2-311A-4B32-842C-DA57B0C38425}">
      <formula1>$P$183:$P$184</formula1>
    </dataValidation>
    <dataValidation type="list" allowBlank="1" showInputMessage="1" showErrorMessage="1" sqref="H186 H189" xr:uid="{CD356A49-E906-474E-96FE-55EC0CD3374A}">
      <formula1>$P$186:$P$187</formula1>
    </dataValidation>
    <dataValidation type="list" allowBlank="1" showInputMessage="1" showErrorMessage="1" sqref="H201" xr:uid="{22C39D9C-3146-431B-AD8F-DA34B2C8AA39}">
      <formula1>$P$201:$P$203</formula1>
    </dataValidation>
    <dataValidation type="list" allowBlank="1" showInputMessage="1" showErrorMessage="1" sqref="H206" xr:uid="{70F88EA3-3B42-44E3-98A2-15AF49985FE1}">
      <formula1>$P$206:$P$207</formula1>
    </dataValidation>
    <dataValidation type="list" allowBlank="1" showInputMessage="1" showErrorMessage="1" sqref="H209" xr:uid="{042FFE59-6D62-4B04-ADA0-6E7FCEE421F9}">
      <formula1>$P$209:$P$211</formula1>
    </dataValidation>
    <dataValidation type="list" allowBlank="1" showInputMessage="1" showErrorMessage="1" sqref="H216" xr:uid="{426767A7-46A5-496A-BAD1-D3918B82FF97}">
      <formula1>$P$216:$P$217</formula1>
    </dataValidation>
    <dataValidation type="list" allowBlank="1" showInputMessage="1" showErrorMessage="1" sqref="H219 H137" xr:uid="{ED32DE9B-EA38-4817-9846-EE8FA6368A0E}">
      <formula1>$P$219:$P$220</formula1>
    </dataValidation>
    <dataValidation type="list" allowBlank="1" showInputMessage="1" showErrorMessage="1" sqref="H243" xr:uid="{7DBC419D-667F-4F19-9711-F67AA3DB1C32}">
      <formula1>$P$243:$P$244</formula1>
    </dataValidation>
    <dataValidation type="list" allowBlank="1" showInputMessage="1" showErrorMessage="1" sqref="H168" xr:uid="{BFBB0660-7F64-4842-93F7-37486C14F54D}">
      <formula1>$P$168:$P$170</formula1>
    </dataValidation>
    <dataValidation type="list" allowBlank="1" showInputMessage="1" showErrorMessage="1" sqref="H223" xr:uid="{78919865-84D3-45DE-AF1E-B3422597DB2B}">
      <formula1>$P$223:$P$225</formula1>
    </dataValidation>
    <dataValidation type="list" allowBlank="1" showInputMessage="1" showErrorMessage="1" sqref="H227" xr:uid="{BF9FB31E-124F-4DE0-963B-71379943262E}">
      <formula1>$P$227:$P$229</formula1>
    </dataValidation>
    <dataValidation type="list" allowBlank="1" showInputMessage="1" showErrorMessage="1" sqref="H231" xr:uid="{D0E73490-17B2-4E50-A392-BAB1870E7CB7}">
      <formula1>$P$231:$P$233</formula1>
    </dataValidation>
    <dataValidation type="list" allowBlank="1" showInputMessage="1" showErrorMessage="1" sqref="H155" xr:uid="{FD1769FC-A919-4FD3-BE94-52729CF32C63}">
      <formula1>$P$155:$P$157</formula1>
    </dataValidation>
    <dataValidation type="list" allowBlank="1" showInputMessage="1" showErrorMessage="1" sqref="H159" xr:uid="{A2A591D5-142E-407F-8122-2D151ECE074D}">
      <formula1>$P$159:$P$161</formula1>
    </dataValidation>
    <dataValidation type="list" allowBlank="1" showInputMessage="1" showErrorMessage="1" sqref="H163" xr:uid="{C720089F-702F-4A68-9641-98B30761DEE6}">
      <formula1>$P$163:$P$165</formula1>
    </dataValidation>
    <dataValidation type="list" allowBlank="1" showInputMessage="1" showErrorMessage="1" sqref="H119" xr:uid="{E93A0062-63B2-4C71-88A4-4C4491C3D987}">
      <formula1>$P$119:$P$121</formula1>
    </dataValidation>
    <dataValidation type="list" allowBlank="1" showInputMessage="1" showErrorMessage="1" sqref="H123" xr:uid="{3978AFB4-604E-41E8-907F-EFDB0252CA82}">
      <formula1>$P$123:$P$125</formula1>
    </dataValidation>
    <dataValidation type="list" allowBlank="1" showInputMessage="1" showErrorMessage="1" sqref="H127" xr:uid="{11663F9D-1AD5-41F9-927F-EB7D9E052DB5}">
      <formula1>$P$127:$P$129</formula1>
    </dataValidation>
    <dataValidation type="list" allowBlank="1" showInputMessage="1" showErrorMessage="1" sqref="H145" xr:uid="{366E7E09-9B4A-4802-B0D5-86E7A62320F4}">
      <formula1>$P$145:$P$146</formula1>
    </dataValidation>
    <dataValidation type="list" allowBlank="1" showInputMessage="1" showErrorMessage="1" sqref="H148" xr:uid="{7C7FE827-C96E-48CA-AE71-8E0A65048483}">
      <formula1>$P$148:$P$149</formula1>
    </dataValidation>
    <dataValidation type="list" allowBlank="1" showInputMessage="1" showErrorMessage="1" sqref="H151" xr:uid="{BB72537C-7AA3-479A-A43F-D9CDE451E273}">
      <formula1>$P$151:$P$152</formula1>
    </dataValidation>
    <dataValidation type="list" allowBlank="1" showInputMessage="1" showErrorMessage="1" sqref="H109" xr:uid="{94F6335E-9AE0-447B-947B-7E417790CF8A}">
      <formula1>$P$109:$P$110</formula1>
    </dataValidation>
    <dataValidation type="list" allowBlank="1" showInputMessage="1" showErrorMessage="1" sqref="H112" xr:uid="{1BB51294-983D-4E8A-B862-DED277416F39}">
      <formula1>$P$112:$P$113</formula1>
    </dataValidation>
    <dataValidation type="list" allowBlank="1" showInputMessage="1" showErrorMessage="1" sqref="H115" xr:uid="{E03EF913-BA77-41B7-9FBE-C4BCC358F40E}">
      <formula1>$P$115:$P$116</formula1>
    </dataValidation>
    <dataValidation type="list" allowBlank="1" showInputMessage="1" showErrorMessage="1" sqref="H21" xr:uid="{CD2BDBF5-5182-4750-99F3-43AEE8D79BBC}">
      <formula1>$P$21:$P$23</formula1>
    </dataValidation>
    <dataValidation type="list" allowBlank="1" showInputMessage="1" showErrorMessage="1" sqref="H97" xr:uid="{D80BA979-E783-4688-BCB1-C778A65C7078}">
      <formula1>$P$97:$P$98</formula1>
    </dataValidation>
    <dataValidation type="list" allowBlank="1" showInputMessage="1" showErrorMessage="1" sqref="H36" xr:uid="{1B985DEB-9D32-4B54-A4FA-481C66521702}">
      <formula1>$P$36:$P$38</formula1>
    </dataValidation>
    <dataValidation type="list" allowBlank="1" showInputMessage="1" showErrorMessage="1" sqref="H48:H53" xr:uid="{9A324565-4014-4653-BC6B-9B5CCEE71614}">
      <formula1>$P$48:$P$49</formula1>
    </dataValidation>
  </dataValidations>
  <printOptions horizontalCentered="1"/>
  <pageMargins left="0.7" right="0.7" top="0.75" bottom="0.75" header="0.3" footer="0.3"/>
  <pageSetup scale="61" orientation="landscape" r:id="rId1"/>
  <headerFooter>
    <oddFooter>&amp;L
&amp;G&amp;C&amp;"Batang,Bold"&amp;20&amp;KF7BC27H&amp;16UDSON &amp;20T&amp;16ECHNOLOGIES&amp;X©&amp;X &amp;20 2020&amp;R&amp;"+,Regular"&amp;9&amp;P of &amp;N&amp;"-,Regular"&amp;11
&amp;G</oddFooter>
  </headerFooter>
  <rowBreaks count="3" manualBreakCount="3">
    <brk id="44" max="16383" man="1"/>
    <brk id="94" max="16383" man="1"/>
    <brk id="163" max="16383"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067F6-B17F-4DAF-A58F-2A085326A271}">
  <dimension ref="A1:T53"/>
  <sheetViews>
    <sheetView zoomScaleNormal="100" workbookViewId="0">
      <selection activeCell="J15" sqref="J15"/>
    </sheetView>
  </sheetViews>
  <sheetFormatPr defaultColWidth="0" defaultRowHeight="0" customHeight="1" zeroHeight="1" x14ac:dyDescent="0.25"/>
  <cols>
    <col min="1" max="1" width="10.7109375" style="33" customWidth="1"/>
    <col min="2" max="2" width="27.7109375" customWidth="1"/>
    <col min="3" max="3" width="18" customWidth="1"/>
    <col min="4" max="4" width="19.42578125" customWidth="1"/>
    <col min="5" max="5" width="29.7109375" customWidth="1"/>
    <col min="6" max="6" width="16.5703125" customWidth="1"/>
    <col min="7" max="7" width="16" style="60" customWidth="1"/>
    <col min="8" max="8" width="19.42578125" customWidth="1"/>
    <col min="9" max="9" width="11" style="2" customWidth="1"/>
    <col min="10" max="10" width="10.7109375" style="92" customWidth="1"/>
    <col min="11" max="11" width="9.140625" hidden="1" customWidth="1"/>
    <col min="12" max="20" width="43.7109375" hidden="1" customWidth="1"/>
    <col min="21" max="16384" width="9.140625" hidden="1"/>
  </cols>
  <sheetData>
    <row r="1" spans="1:10" ht="50.1" customHeight="1" x14ac:dyDescent="0.25">
      <c r="A1" s="21"/>
      <c r="B1" s="320" t="s">
        <v>280</v>
      </c>
      <c r="C1" s="320"/>
      <c r="D1" s="320"/>
      <c r="E1" s="320"/>
      <c r="F1" s="320"/>
      <c r="G1" s="320"/>
      <c r="H1" s="320"/>
      <c r="I1" s="320"/>
      <c r="J1" s="46"/>
    </row>
    <row r="2" spans="1:10" ht="3" customHeight="1" x14ac:dyDescent="0.25">
      <c r="A2" s="22"/>
      <c r="B2" s="93"/>
      <c r="C2" s="93"/>
      <c r="D2" s="93"/>
      <c r="E2" s="93"/>
      <c r="F2" s="93"/>
      <c r="G2" s="93"/>
      <c r="H2" s="93"/>
      <c r="I2" s="93"/>
      <c r="J2" s="37"/>
    </row>
    <row r="3" spans="1:10" ht="18" hidden="1" customHeight="1" thickBot="1" x14ac:dyDescent="0.3">
      <c r="B3" s="86"/>
      <c r="C3" s="86"/>
      <c r="D3" s="86"/>
      <c r="E3" s="86"/>
      <c r="F3" s="86"/>
      <c r="G3" s="86"/>
      <c r="H3" s="86"/>
      <c r="I3" s="86"/>
    </row>
    <row r="4" spans="1:10" ht="18" customHeight="1" x14ac:dyDescent="0.25">
      <c r="B4" s="86"/>
      <c r="C4" s="86"/>
      <c r="D4" s="86"/>
      <c r="E4" s="86"/>
      <c r="F4" s="86"/>
      <c r="G4" s="86"/>
      <c r="H4" s="86"/>
      <c r="I4" s="163"/>
    </row>
    <row r="5" spans="1:10" ht="18" customHeight="1" x14ac:dyDescent="0.25">
      <c r="B5" s="33"/>
      <c r="C5" s="33"/>
      <c r="D5" s="33"/>
      <c r="E5" s="333" t="s">
        <v>174</v>
      </c>
      <c r="F5" s="333"/>
      <c r="G5" s="112"/>
      <c r="H5" s="89"/>
      <c r="I5" s="164"/>
    </row>
    <row r="6" spans="1:10" ht="18" customHeight="1" x14ac:dyDescent="0.3">
      <c r="B6" s="33"/>
      <c r="C6" s="33"/>
      <c r="D6" s="33"/>
      <c r="E6" s="127" t="s">
        <v>175</v>
      </c>
      <c r="F6" s="144">
        <f>H21</f>
        <v>420</v>
      </c>
      <c r="G6" s="112"/>
      <c r="H6" s="91"/>
      <c r="I6" s="165"/>
    </row>
    <row r="7" spans="1:10" ht="18" customHeight="1" x14ac:dyDescent="0.3">
      <c r="B7" s="33"/>
      <c r="C7" s="33"/>
      <c r="D7" s="33"/>
      <c r="E7" s="128" t="s">
        <v>176</v>
      </c>
      <c r="F7" s="145">
        <f>G21</f>
        <v>420</v>
      </c>
      <c r="G7" s="112"/>
      <c r="H7" s="88"/>
      <c r="I7" s="165"/>
    </row>
    <row r="8" spans="1:10" ht="18" customHeight="1" x14ac:dyDescent="0.3">
      <c r="B8" s="33"/>
      <c r="C8" s="33"/>
      <c r="D8" s="33"/>
      <c r="E8" s="129" t="s">
        <v>177</v>
      </c>
      <c r="F8" s="146">
        <f>F7/F6</f>
        <v>1</v>
      </c>
      <c r="G8" s="112"/>
      <c r="H8" s="84"/>
      <c r="I8" s="165"/>
    </row>
    <row r="9" spans="1:10" ht="18" customHeight="1" x14ac:dyDescent="0.25">
      <c r="B9" s="84"/>
      <c r="C9" s="84"/>
      <c r="D9" s="33"/>
      <c r="E9" s="33"/>
      <c r="F9" s="85"/>
      <c r="G9" s="85"/>
      <c r="H9" s="84"/>
      <c r="I9" s="90"/>
    </row>
    <row r="10" spans="1:10" ht="18" customHeight="1" x14ac:dyDescent="0.25">
      <c r="B10" s="334" t="str">
        <f>"Based on plant information, there is "&amp;VLOOKUP(F8,Info!$M$5:$P$8,3,TRUE)&amp;" potential and energy savings in the range of "&amp;VLOOKUP(F8,Info!$M$5:$P$8,4,TRUE)&amp;" can be anticipated."</f>
        <v>Based on plant information, there is low potential and energy savings in the range of 0-10% can be anticipated.</v>
      </c>
      <c r="C10" s="334"/>
      <c r="D10" s="334"/>
      <c r="E10" s="334"/>
      <c r="F10" s="334"/>
      <c r="G10" s="334"/>
      <c r="H10" s="334"/>
      <c r="I10" s="90"/>
    </row>
    <row r="11" spans="1:10" ht="18" customHeight="1" thickBot="1" x14ac:dyDescent="0.3">
      <c r="B11" s="33"/>
      <c r="C11" s="33"/>
      <c r="D11" s="33"/>
      <c r="E11" s="33"/>
      <c r="F11" s="33"/>
      <c r="G11" s="112"/>
      <c r="H11" s="33"/>
      <c r="I11" s="90"/>
    </row>
    <row r="12" spans="1:10" s="71" customFormat="1" ht="24.95" customHeight="1" thickBot="1" x14ac:dyDescent="0.3">
      <c r="A12" s="117"/>
      <c r="B12" s="335" t="s">
        <v>178</v>
      </c>
      <c r="C12" s="336"/>
      <c r="D12" s="336"/>
      <c r="E12" s="336"/>
      <c r="F12" s="336"/>
      <c r="G12" s="171" t="s">
        <v>179</v>
      </c>
      <c r="H12" s="173" t="s">
        <v>180</v>
      </c>
      <c r="I12" s="177" t="s">
        <v>181</v>
      </c>
      <c r="J12" s="113"/>
    </row>
    <row r="13" spans="1:10" ht="20.100000000000001" customHeight="1" x14ac:dyDescent="0.25">
      <c r="B13" s="331" t="s">
        <v>72</v>
      </c>
      <c r="C13" s="332"/>
      <c r="D13" s="332"/>
      <c r="E13" s="332"/>
      <c r="F13" s="332"/>
      <c r="G13" s="166">
        <f>'Chilled Water System'!I7</f>
        <v>90</v>
      </c>
      <c r="H13" s="174">
        <f>'Chilled Water System'!K7</f>
        <v>90</v>
      </c>
      <c r="I13" s="178">
        <f>G13/H13*100</f>
        <v>100</v>
      </c>
    </row>
    <row r="14" spans="1:10" ht="20.100000000000001" customHeight="1" x14ac:dyDescent="0.25">
      <c r="B14" s="331" t="s">
        <v>92</v>
      </c>
      <c r="C14" s="332"/>
      <c r="D14" s="332"/>
      <c r="E14" s="332"/>
      <c r="F14" s="332"/>
      <c r="G14" s="166"/>
      <c r="H14" s="174"/>
      <c r="I14" s="178"/>
    </row>
    <row r="15" spans="1:10" s="1" customFormat="1" ht="20.100000000000001" customHeight="1" x14ac:dyDescent="0.25">
      <c r="A15" s="118"/>
      <c r="B15" s="321" t="s">
        <v>182</v>
      </c>
      <c r="C15" s="322"/>
      <c r="D15" s="322"/>
      <c r="E15" s="322"/>
      <c r="F15" s="322"/>
      <c r="G15" s="166">
        <f>IF('Chilled Water System'!J55=1,'Chilled Water System'!I55,0)</f>
        <v>80</v>
      </c>
      <c r="H15" s="174">
        <f>IF('Chilled Water System'!J55=1,'Chilled Water System'!K55,0)</f>
        <v>80</v>
      </c>
      <c r="I15" s="179">
        <f>IF(H15&gt;0,G15/H15*100,0)</f>
        <v>100</v>
      </c>
      <c r="J15" s="114"/>
    </row>
    <row r="16" spans="1:10" s="1" customFormat="1" ht="20.100000000000001" customHeight="1" x14ac:dyDescent="0.25">
      <c r="A16" s="118"/>
      <c r="B16" s="321" t="s">
        <v>183</v>
      </c>
      <c r="C16" s="322"/>
      <c r="D16" s="322"/>
      <c r="E16" s="322"/>
      <c r="F16" s="322"/>
      <c r="G16" s="166">
        <f>IF('Chilled Water System'!J96=1,'Chilled Water System'!I96,0)</f>
        <v>75</v>
      </c>
      <c r="H16" s="174">
        <f>IF('Chilled Water System'!J96=1,'Chilled Water System'!K96,0)</f>
        <v>75</v>
      </c>
      <c r="I16" s="179">
        <f t="shared" ref="I16:I20" si="0">IF(H16&gt;0,G16/H16*100,0)</f>
        <v>100</v>
      </c>
      <c r="J16" s="114"/>
    </row>
    <row r="17" spans="1:10" s="1" customFormat="1" ht="20.100000000000001" customHeight="1" x14ac:dyDescent="0.25">
      <c r="A17" s="118"/>
      <c r="B17" s="321" t="s">
        <v>184</v>
      </c>
      <c r="C17" s="322"/>
      <c r="D17" s="322"/>
      <c r="E17" s="322"/>
      <c r="F17" s="322"/>
      <c r="G17" s="166">
        <f>IF('Chilled Water System'!J131=1,'Chilled Water System'!I131,0)</f>
        <v>70</v>
      </c>
      <c r="H17" s="174">
        <f>IF('Chilled Water System'!J131=1,'Chilled Water System'!K131,0)</f>
        <v>70</v>
      </c>
      <c r="I17" s="179">
        <f t="shared" si="0"/>
        <v>100</v>
      </c>
      <c r="J17" s="114"/>
    </row>
    <row r="18" spans="1:10" s="1" customFormat="1" ht="20.100000000000001" customHeight="1" x14ac:dyDescent="0.25">
      <c r="A18" s="118"/>
      <c r="B18" s="321" t="s">
        <v>185</v>
      </c>
      <c r="C18" s="322"/>
      <c r="D18" s="322"/>
      <c r="E18" s="322"/>
      <c r="F18" s="322"/>
      <c r="G18" s="166">
        <f>IF('Chilled Water System'!J167=1,'Chilled Water System'!I167,0)</f>
        <v>62</v>
      </c>
      <c r="H18" s="174">
        <f>IF('Chilled Water System'!J167=1,'Chilled Water System'!K167,0)</f>
        <v>62</v>
      </c>
      <c r="I18" s="179">
        <f t="shared" si="0"/>
        <v>100</v>
      </c>
      <c r="J18" s="114"/>
    </row>
    <row r="19" spans="1:10" ht="20.100000000000001" customHeight="1" x14ac:dyDescent="0.25">
      <c r="B19" s="329" t="s">
        <v>186</v>
      </c>
      <c r="C19" s="330"/>
      <c r="D19" s="330"/>
      <c r="E19" s="330"/>
      <c r="F19" s="330"/>
      <c r="G19" s="192">
        <f>IF('Chilled Water System'!J215=1,'Chilled Water System'!I215,0)</f>
        <v>23</v>
      </c>
      <c r="H19" s="193">
        <f>IF('Chilled Water System'!J215=1,'Chilled Water System'!K215,0)</f>
        <v>23</v>
      </c>
      <c r="I19" s="194">
        <f t="shared" si="0"/>
        <v>100</v>
      </c>
    </row>
    <row r="20" spans="1:10" ht="20.100000000000001" customHeight="1" thickBot="1" x14ac:dyDescent="0.3">
      <c r="B20" s="326" t="s">
        <v>187</v>
      </c>
      <c r="C20" s="327"/>
      <c r="D20" s="327"/>
      <c r="E20" s="327"/>
      <c r="F20" s="328"/>
      <c r="G20" s="170">
        <f>IF('Chilled Water System'!J235=1,'Chilled Water System'!I235,0)</f>
        <v>20</v>
      </c>
      <c r="H20" s="175">
        <f>IF('Chilled Water System'!J235=1,'Chilled Water System'!K235,0)</f>
        <v>20</v>
      </c>
      <c r="I20" s="180">
        <f t="shared" si="0"/>
        <v>100</v>
      </c>
      <c r="J20" s="33"/>
    </row>
    <row r="21" spans="1:10" s="169" customFormat="1" ht="20.100000000000001" customHeight="1" thickBot="1" x14ac:dyDescent="0.3">
      <c r="A21" s="167"/>
      <c r="B21" s="323" t="s">
        <v>122</v>
      </c>
      <c r="C21" s="324"/>
      <c r="D21" s="324"/>
      <c r="E21" s="324"/>
      <c r="F21" s="325"/>
      <c r="G21" s="172">
        <f>SUM(G13:G20)</f>
        <v>420</v>
      </c>
      <c r="H21" s="176">
        <f>SUM(H13:H20)</f>
        <v>420</v>
      </c>
      <c r="I21" s="181">
        <f>G21/H21*100</f>
        <v>100</v>
      </c>
      <c r="J21" s="168"/>
    </row>
    <row r="22" spans="1:10" s="33" customFormat="1" ht="20.100000000000001" customHeight="1" x14ac:dyDescent="0.25">
      <c r="B22" s="81"/>
      <c r="C22" s="81"/>
      <c r="D22" s="81"/>
      <c r="E22" s="81"/>
      <c r="F22" s="81"/>
      <c r="G22" s="83"/>
      <c r="H22" s="83"/>
      <c r="I22" s="157"/>
      <c r="J22" s="92"/>
    </row>
    <row r="23" spans="1:10" ht="50.1" customHeight="1" x14ac:dyDescent="0.25">
      <c r="A23" s="21"/>
      <c r="B23" s="162"/>
      <c r="C23" s="221"/>
      <c r="D23" s="221"/>
      <c r="E23" s="221"/>
      <c r="F23" s="221"/>
      <c r="G23" s="221"/>
      <c r="H23" s="221"/>
      <c r="I23" s="221"/>
      <c r="J23" s="46"/>
    </row>
    <row r="24" spans="1:10" ht="3" customHeight="1" x14ac:dyDescent="0.25">
      <c r="A24" s="22"/>
      <c r="B24" s="160"/>
      <c r="C24" s="22"/>
      <c r="D24" s="22"/>
      <c r="E24" s="22"/>
      <c r="F24" s="22"/>
      <c r="G24" s="75"/>
      <c r="H24" s="22"/>
      <c r="I24" s="22"/>
      <c r="J24" s="37"/>
    </row>
    <row r="25" spans="1:10" s="33" customFormat="1" ht="15" hidden="1" x14ac:dyDescent="0.25">
      <c r="G25" s="112"/>
      <c r="I25" s="90"/>
      <c r="J25" s="92"/>
    </row>
    <row r="26" spans="1:10" s="33" customFormat="1" ht="15" hidden="1" x14ac:dyDescent="0.25">
      <c r="G26" s="112"/>
      <c r="I26" s="90"/>
      <c r="J26" s="92"/>
    </row>
    <row r="34" customFormat="1" ht="15" hidden="1" x14ac:dyDescent="0.25"/>
    <row r="35" customFormat="1" ht="15" hidden="1" x14ac:dyDescent="0.25"/>
    <row r="36" customFormat="1" ht="15" hidden="1" x14ac:dyDescent="0.25"/>
    <row r="37" customFormat="1" ht="15" hidden="1" x14ac:dyDescent="0.25"/>
    <row r="38" customFormat="1" ht="15" hidden="1" x14ac:dyDescent="0.25"/>
    <row r="39" customFormat="1" ht="15" hidden="1" x14ac:dyDescent="0.25"/>
    <row r="40" customFormat="1" ht="15" hidden="1" x14ac:dyDescent="0.25"/>
    <row r="41" customFormat="1" ht="15" hidden="1" x14ac:dyDescent="0.25"/>
    <row r="42" customFormat="1" ht="15" hidden="1" x14ac:dyDescent="0.25"/>
    <row r="43" customFormat="1" ht="15" hidden="1" x14ac:dyDescent="0.25"/>
    <row r="44" customFormat="1" ht="15" hidden="1" x14ac:dyDescent="0.25"/>
    <row r="45" customFormat="1" ht="15" hidden="1" x14ac:dyDescent="0.25"/>
    <row r="46" customFormat="1" ht="15" hidden="1" x14ac:dyDescent="0.25"/>
    <row r="47" customFormat="1" ht="15" hidden="1" x14ac:dyDescent="0.25"/>
    <row r="48" customFormat="1" ht="15" hidden="1" x14ac:dyDescent="0.25"/>
    <row r="49" customFormat="1" ht="15" hidden="1" x14ac:dyDescent="0.25"/>
    <row r="50" customFormat="1" ht="15" hidden="1" x14ac:dyDescent="0.25"/>
    <row r="51" customFormat="1" ht="15" hidden="1" x14ac:dyDescent="0.25"/>
    <row r="52" customFormat="1" ht="15" hidden="1" x14ac:dyDescent="0.25"/>
    <row r="53" customFormat="1" ht="15" hidden="1" x14ac:dyDescent="0.25"/>
  </sheetData>
  <sheetProtection algorithmName="SHA-512" hashValue="pPDSGYvfEuvn6H2PvlbHwFyUfISGFsL73EDQiLlFedOos+rcksJ2cnTsQeFT6sXue+TPvgABAVhRYIpBQaT5bQ==" saltValue="/9GTxPowxvtjwJ+DLBEv7A==" spinCount="100000" sheet="1" objects="1" scenarios="1"/>
  <mergeCells count="14">
    <mergeCell ref="B15:F15"/>
    <mergeCell ref="B14:F14"/>
    <mergeCell ref="B1:I1"/>
    <mergeCell ref="E5:F5"/>
    <mergeCell ref="B10:H10"/>
    <mergeCell ref="B12:F12"/>
    <mergeCell ref="B13:F13"/>
    <mergeCell ref="B18:F18"/>
    <mergeCell ref="B17:F17"/>
    <mergeCell ref="B16:F16"/>
    <mergeCell ref="B21:F21"/>
    <mergeCell ref="C23:I23"/>
    <mergeCell ref="B20:F20"/>
    <mergeCell ref="B19:F19"/>
  </mergeCells>
  <conditionalFormatting sqref="I21">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scale="61" orientation="landscape" r:id="rId1"/>
  <headerFooter>
    <oddFooter>&amp;L
&amp;G&amp;C&amp;"Batang,Bold"&amp;20&amp;KF7BC27H&amp;16UDSON &amp;20T&amp;16ECHNOLOGIES&amp;X©&amp;X &amp;20 2020&amp;R&amp;"+,Regular"&amp;9&amp;P of &amp;N&amp;"-,Regular"&amp;11
&amp;G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F5E05-7140-49E8-AC0A-E2B5A14EA874}">
  <dimension ref="M3:P8"/>
  <sheetViews>
    <sheetView workbookViewId="0">
      <selection activeCell="J19" sqref="J19"/>
    </sheetView>
  </sheetViews>
  <sheetFormatPr defaultRowHeight="15" x14ac:dyDescent="0.25"/>
  <sheetData>
    <row r="3" spans="13:16" ht="15.75" thickBot="1" x14ac:dyDescent="0.3"/>
    <row r="4" spans="13:16" x14ac:dyDescent="0.25">
      <c r="M4" s="337" t="s">
        <v>188</v>
      </c>
      <c r="N4" s="338"/>
      <c r="O4" s="94"/>
      <c r="P4" s="95"/>
    </row>
    <row r="5" spans="13:16" ht="15.75" thickBot="1" x14ac:dyDescent="0.3">
      <c r="M5" s="96" t="s">
        <v>189</v>
      </c>
      <c r="N5" s="99" t="s">
        <v>190</v>
      </c>
      <c r="O5" s="97" t="s">
        <v>191</v>
      </c>
      <c r="P5" s="98" t="s">
        <v>192</v>
      </c>
    </row>
    <row r="6" spans="13:16" x14ac:dyDescent="0.25">
      <c r="M6" s="100">
        <v>0</v>
      </c>
      <c r="N6" s="109">
        <v>0.4</v>
      </c>
      <c r="O6" s="101" t="s">
        <v>193</v>
      </c>
      <c r="P6" s="102" t="s">
        <v>194</v>
      </c>
    </row>
    <row r="7" spans="13:16" x14ac:dyDescent="0.25">
      <c r="M7" s="103">
        <v>0.4</v>
      </c>
      <c r="N7" s="110">
        <v>0.85</v>
      </c>
      <c r="O7" s="104" t="s">
        <v>195</v>
      </c>
      <c r="P7" s="105" t="s">
        <v>196</v>
      </c>
    </row>
    <row r="8" spans="13:16" ht="15.75" thickBot="1" x14ac:dyDescent="0.3">
      <c r="M8" s="106">
        <v>0.85</v>
      </c>
      <c r="N8" s="111">
        <v>1</v>
      </c>
      <c r="O8" s="107" t="s">
        <v>197</v>
      </c>
      <c r="P8" s="108" t="s">
        <v>198</v>
      </c>
    </row>
  </sheetData>
  <mergeCells count="1">
    <mergeCell ref="M4:N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A6A8F-2663-4AE5-BF0B-F7847C389769}">
  <sheetPr codeName="Sheet7"/>
  <dimension ref="A1:I32"/>
  <sheetViews>
    <sheetView workbookViewId="0">
      <selection activeCell="E30" sqref="E30"/>
    </sheetView>
  </sheetViews>
  <sheetFormatPr defaultRowHeight="15.75" x14ac:dyDescent="0.25"/>
  <cols>
    <col min="1" max="1" width="42.7109375" style="24" bestFit="1" customWidth="1"/>
    <col min="2" max="2" width="17.85546875" style="24" bestFit="1" customWidth="1"/>
    <col min="3" max="3" width="9.140625" style="24"/>
    <col min="4" max="4" width="18.140625" style="24" bestFit="1" customWidth="1"/>
    <col min="5" max="5" width="9.140625" style="24"/>
    <col min="6" max="6" width="164" style="24" bestFit="1" customWidth="1"/>
    <col min="7" max="7" width="11.85546875" style="24" bestFit="1" customWidth="1"/>
    <col min="8" max="16384" width="9.140625" style="24"/>
  </cols>
  <sheetData>
    <row r="1" spans="1:9" s="29" customFormat="1" ht="36.75" thickBot="1" x14ac:dyDescent="0.6">
      <c r="A1" s="43"/>
      <c r="B1" s="43"/>
      <c r="C1" s="44" t="s">
        <v>199</v>
      </c>
      <c r="D1" s="44"/>
      <c r="E1" s="45"/>
      <c r="F1" s="44"/>
      <c r="G1" s="31"/>
      <c r="H1" s="31"/>
      <c r="I1" s="30"/>
    </row>
    <row r="2" spans="1:9" ht="16.5" thickTop="1" x14ac:dyDescent="0.25">
      <c r="C2" s="25"/>
      <c r="D2" s="25"/>
      <c r="E2" s="26"/>
      <c r="F2" s="25"/>
      <c r="G2" s="26" t="s">
        <v>65</v>
      </c>
      <c r="H2" s="26" t="s">
        <v>67</v>
      </c>
      <c r="I2" s="25"/>
    </row>
    <row r="3" spans="1:9" x14ac:dyDescent="0.25">
      <c r="A3" s="39" t="s">
        <v>200</v>
      </c>
      <c r="B3" s="39" t="s">
        <v>201</v>
      </c>
      <c r="C3" s="40" t="s">
        <v>202</v>
      </c>
      <c r="D3" s="40" t="s">
        <v>203</v>
      </c>
      <c r="E3" s="41" t="s">
        <v>64</v>
      </c>
      <c r="F3" s="42" t="s">
        <v>204</v>
      </c>
      <c r="G3" s="28"/>
      <c r="H3" s="28"/>
      <c r="I3" s="27"/>
    </row>
    <row r="4" spans="1:9" x14ac:dyDescent="0.25">
      <c r="A4" s="24" t="s">
        <v>72</v>
      </c>
      <c r="B4" s="24" t="s">
        <v>205</v>
      </c>
      <c r="C4" s="25" t="s">
        <v>190</v>
      </c>
      <c r="D4" s="25" t="s">
        <v>206</v>
      </c>
      <c r="E4" s="26">
        <v>1</v>
      </c>
      <c r="F4" s="25" t="s">
        <v>207</v>
      </c>
      <c r="G4" s="26"/>
      <c r="H4" s="26"/>
      <c r="I4" s="25"/>
    </row>
    <row r="5" spans="1:9" x14ac:dyDescent="0.25">
      <c r="A5" s="24" t="s">
        <v>72</v>
      </c>
      <c r="B5" s="24" t="s">
        <v>205</v>
      </c>
      <c r="C5" s="25" t="s">
        <v>190</v>
      </c>
      <c r="D5" s="25"/>
      <c r="E5" s="26">
        <v>2</v>
      </c>
      <c r="F5" s="25" t="s">
        <v>208</v>
      </c>
      <c r="G5" s="26"/>
      <c r="H5" s="26"/>
      <c r="I5" s="25"/>
    </row>
    <row r="6" spans="1:9" x14ac:dyDescent="0.25">
      <c r="A6" s="24" t="s">
        <v>209</v>
      </c>
      <c r="B6" s="24" t="s">
        <v>205</v>
      </c>
      <c r="C6" s="25" t="s">
        <v>190</v>
      </c>
      <c r="D6" s="25"/>
      <c r="E6" s="26">
        <v>3</v>
      </c>
      <c r="F6" s="25" t="s">
        <v>210</v>
      </c>
      <c r="G6" s="26"/>
      <c r="H6" s="26"/>
      <c r="I6" s="25"/>
    </row>
    <row r="7" spans="1:9" x14ac:dyDescent="0.25">
      <c r="A7" s="24" t="s">
        <v>211</v>
      </c>
      <c r="B7" s="24" t="s">
        <v>205</v>
      </c>
      <c r="C7" s="25" t="s">
        <v>190</v>
      </c>
      <c r="D7" s="25"/>
      <c r="E7" s="26">
        <v>4</v>
      </c>
      <c r="F7" s="25" t="s">
        <v>212</v>
      </c>
      <c r="G7" s="26"/>
      <c r="H7" s="26"/>
      <c r="I7" s="25"/>
    </row>
    <row r="8" spans="1:9" x14ac:dyDescent="0.25">
      <c r="A8" s="24" t="s">
        <v>72</v>
      </c>
      <c r="B8" s="24" t="s">
        <v>205</v>
      </c>
      <c r="C8" s="25" t="s">
        <v>190</v>
      </c>
      <c r="D8" s="25"/>
      <c r="E8" s="26">
        <v>5</v>
      </c>
      <c r="F8" s="25" t="s">
        <v>213</v>
      </c>
      <c r="G8" s="26"/>
      <c r="H8" s="26"/>
      <c r="I8" s="25"/>
    </row>
    <row r="9" spans="1:9" x14ac:dyDescent="0.25">
      <c r="C9" s="25"/>
      <c r="D9" s="25"/>
      <c r="E9" s="26"/>
      <c r="F9" s="25"/>
      <c r="G9" s="26"/>
      <c r="H9" s="26"/>
      <c r="I9" s="25"/>
    </row>
    <row r="10" spans="1:9" x14ac:dyDescent="0.25">
      <c r="C10" s="25"/>
      <c r="D10" s="25"/>
      <c r="E10" s="26"/>
      <c r="F10" s="25"/>
      <c r="G10" s="26"/>
      <c r="H10" s="26"/>
      <c r="I10" s="25"/>
    </row>
    <row r="11" spans="1:9" x14ac:dyDescent="0.25">
      <c r="C11" s="27"/>
      <c r="D11" s="27"/>
      <c r="E11" s="28"/>
      <c r="F11" s="27"/>
      <c r="G11" s="28"/>
      <c r="H11" s="28"/>
      <c r="I11" s="27"/>
    </row>
    <row r="12" spans="1:9" x14ac:dyDescent="0.25">
      <c r="A12" s="24" t="s">
        <v>214</v>
      </c>
      <c r="B12" s="24" t="s">
        <v>215</v>
      </c>
      <c r="C12" s="25" t="s">
        <v>216</v>
      </c>
      <c r="D12" s="25"/>
      <c r="E12" s="26">
        <v>1</v>
      </c>
      <c r="F12" s="25" t="s">
        <v>217</v>
      </c>
      <c r="G12" s="26"/>
      <c r="H12" s="26"/>
      <c r="I12" s="25"/>
    </row>
    <row r="13" spans="1:9" x14ac:dyDescent="0.25">
      <c r="A13" s="24" t="s">
        <v>218</v>
      </c>
      <c r="B13" s="24" t="s">
        <v>215</v>
      </c>
      <c r="C13" s="25" t="s">
        <v>216</v>
      </c>
      <c r="D13" s="25"/>
      <c r="E13" s="26">
        <v>2</v>
      </c>
      <c r="F13" s="25" t="s">
        <v>219</v>
      </c>
      <c r="G13" s="26"/>
      <c r="H13" s="26"/>
      <c r="I13" s="25"/>
    </row>
    <row r="14" spans="1:9" x14ac:dyDescent="0.25">
      <c r="A14" s="24" t="s">
        <v>220</v>
      </c>
      <c r="B14" s="24" t="s">
        <v>215</v>
      </c>
      <c r="C14" s="25" t="s">
        <v>216</v>
      </c>
      <c r="D14" s="25"/>
      <c r="E14" s="26">
        <v>3</v>
      </c>
      <c r="F14" s="25" t="s">
        <v>221</v>
      </c>
      <c r="G14" s="26"/>
      <c r="H14" s="26"/>
      <c r="I14" s="25"/>
    </row>
    <row r="15" spans="1:9" x14ac:dyDescent="0.25">
      <c r="A15" s="24" t="s">
        <v>96</v>
      </c>
      <c r="B15" s="24" t="s">
        <v>215</v>
      </c>
      <c r="C15" s="25" t="s">
        <v>216</v>
      </c>
      <c r="D15" s="25"/>
      <c r="E15" s="26">
        <v>4</v>
      </c>
      <c r="F15" s="25" t="s">
        <v>222</v>
      </c>
      <c r="G15" s="26"/>
      <c r="H15" s="26"/>
      <c r="I15" s="25"/>
    </row>
    <row r="16" spans="1:9" x14ac:dyDescent="0.25">
      <c r="A16" s="24" t="s">
        <v>223</v>
      </c>
      <c r="B16" s="24" t="s">
        <v>215</v>
      </c>
      <c r="C16" s="25" t="s">
        <v>216</v>
      </c>
      <c r="D16" s="25"/>
      <c r="E16" s="26">
        <v>5</v>
      </c>
      <c r="F16" s="25" t="s">
        <v>224</v>
      </c>
      <c r="G16" s="26"/>
      <c r="H16" s="26"/>
      <c r="I16" s="25"/>
    </row>
    <row r="17" spans="1:9" x14ac:dyDescent="0.25">
      <c r="A17" s="24" t="s">
        <v>223</v>
      </c>
      <c r="B17" s="24" t="s">
        <v>215</v>
      </c>
      <c r="C17" s="25" t="s">
        <v>216</v>
      </c>
      <c r="D17" s="25"/>
      <c r="E17" s="26">
        <v>6</v>
      </c>
      <c r="F17" s="25" t="s">
        <v>225</v>
      </c>
      <c r="G17" s="26"/>
      <c r="H17" s="26"/>
      <c r="I17" s="25"/>
    </row>
    <row r="18" spans="1:9" x14ac:dyDescent="0.25">
      <c r="A18" s="24" t="s">
        <v>226</v>
      </c>
      <c r="B18" s="24" t="s">
        <v>215</v>
      </c>
      <c r="C18" s="25" t="s">
        <v>216</v>
      </c>
      <c r="D18" s="25"/>
      <c r="E18" s="26">
        <v>7</v>
      </c>
      <c r="F18" s="25" t="s">
        <v>227</v>
      </c>
      <c r="G18" s="26"/>
      <c r="H18" s="26"/>
      <c r="I18" s="25"/>
    </row>
    <row r="19" spans="1:9" x14ac:dyDescent="0.25">
      <c r="A19" s="24" t="s">
        <v>228</v>
      </c>
      <c r="B19" s="24" t="s">
        <v>215</v>
      </c>
      <c r="C19" s="25" t="s">
        <v>216</v>
      </c>
      <c r="D19" s="25"/>
      <c r="E19" s="26">
        <v>8</v>
      </c>
      <c r="F19" s="25" t="s">
        <v>229</v>
      </c>
      <c r="G19" s="26"/>
      <c r="H19" s="26"/>
      <c r="I19" s="25"/>
    </row>
    <row r="20" spans="1:9" x14ac:dyDescent="0.25">
      <c r="C20" s="25"/>
      <c r="D20" s="25"/>
      <c r="E20" s="26"/>
      <c r="F20" s="25"/>
      <c r="G20" s="26"/>
      <c r="H20" s="26"/>
      <c r="I20" s="25"/>
    </row>
    <row r="21" spans="1:9" x14ac:dyDescent="0.25">
      <c r="C21" s="27"/>
      <c r="D21" s="27"/>
      <c r="E21" s="28"/>
      <c r="F21" s="27"/>
      <c r="G21" s="28"/>
      <c r="H21" s="28"/>
      <c r="I21" s="27"/>
    </row>
    <row r="22" spans="1:9" x14ac:dyDescent="0.25">
      <c r="A22" s="24" t="s">
        <v>72</v>
      </c>
      <c r="B22" s="24" t="s">
        <v>230</v>
      </c>
      <c r="C22" s="25" t="s">
        <v>189</v>
      </c>
      <c r="D22" s="25"/>
      <c r="E22" s="26">
        <v>1</v>
      </c>
      <c r="F22" s="25" t="s">
        <v>231</v>
      </c>
      <c r="G22" s="26"/>
      <c r="H22" s="26"/>
      <c r="I22" s="25"/>
    </row>
    <row r="23" spans="1:9" x14ac:dyDescent="0.25">
      <c r="A23" s="24" t="s">
        <v>232</v>
      </c>
      <c r="B23" s="24" t="s">
        <v>230</v>
      </c>
      <c r="C23" s="25" t="s">
        <v>189</v>
      </c>
      <c r="D23" s="25"/>
      <c r="E23" s="26">
        <v>2</v>
      </c>
      <c r="F23" s="25" t="s">
        <v>233</v>
      </c>
      <c r="G23" s="26"/>
      <c r="H23" s="26"/>
      <c r="I23" s="25"/>
    </row>
    <row r="24" spans="1:9" x14ac:dyDescent="0.25">
      <c r="A24" s="24" t="s">
        <v>223</v>
      </c>
      <c r="B24" s="24" t="s">
        <v>230</v>
      </c>
      <c r="C24" s="25" t="s">
        <v>189</v>
      </c>
      <c r="D24" s="25"/>
      <c r="E24" s="26">
        <v>3</v>
      </c>
      <c r="F24" s="25" t="s">
        <v>234</v>
      </c>
      <c r="G24" s="26"/>
      <c r="H24" s="26"/>
      <c r="I24" s="25"/>
    </row>
    <row r="25" spans="1:9" x14ac:dyDescent="0.25">
      <c r="A25" s="24" t="s">
        <v>223</v>
      </c>
      <c r="B25" s="24" t="s">
        <v>230</v>
      </c>
      <c r="C25" s="25" t="s">
        <v>189</v>
      </c>
      <c r="D25" s="25"/>
      <c r="E25" s="26">
        <v>4</v>
      </c>
      <c r="F25" s="25" t="s">
        <v>235</v>
      </c>
      <c r="G25" s="26"/>
      <c r="H25" s="26"/>
      <c r="I25" s="25"/>
    </row>
    <row r="26" spans="1:9" x14ac:dyDescent="0.25">
      <c r="A26" s="24" t="s">
        <v>223</v>
      </c>
      <c r="B26" s="24" t="s">
        <v>230</v>
      </c>
      <c r="C26" s="25" t="s">
        <v>189</v>
      </c>
      <c r="D26" s="25"/>
      <c r="E26" s="26">
        <v>5</v>
      </c>
      <c r="F26" s="25" t="s">
        <v>236</v>
      </c>
      <c r="G26" s="26"/>
      <c r="H26" s="26"/>
      <c r="I26" s="25"/>
    </row>
    <row r="27" spans="1:9" x14ac:dyDescent="0.25">
      <c r="A27" s="24" t="s">
        <v>223</v>
      </c>
      <c r="B27" s="24" t="s">
        <v>230</v>
      </c>
      <c r="C27" s="25" t="s">
        <v>189</v>
      </c>
      <c r="D27" s="25"/>
      <c r="E27" s="26">
        <v>6</v>
      </c>
      <c r="F27" s="25" t="s">
        <v>237</v>
      </c>
      <c r="G27" s="26"/>
      <c r="H27" s="26"/>
      <c r="I27" s="25"/>
    </row>
    <row r="28" spans="1:9" x14ac:dyDescent="0.25">
      <c r="A28" s="24" t="s">
        <v>238</v>
      </c>
      <c r="B28" s="24" t="s">
        <v>230</v>
      </c>
      <c r="C28" s="25" t="s">
        <v>189</v>
      </c>
      <c r="D28" s="25"/>
      <c r="E28" s="26">
        <v>7</v>
      </c>
      <c r="F28" s="25" t="s">
        <v>239</v>
      </c>
      <c r="G28" s="26"/>
      <c r="H28" s="26"/>
      <c r="I28" s="25"/>
    </row>
    <row r="29" spans="1:9" x14ac:dyDescent="0.25">
      <c r="A29" s="24" t="s">
        <v>223</v>
      </c>
      <c r="B29" s="24" t="s">
        <v>230</v>
      </c>
      <c r="C29" s="25" t="s">
        <v>189</v>
      </c>
      <c r="D29" s="25"/>
      <c r="E29" s="26">
        <v>8</v>
      </c>
      <c r="F29" s="25" t="s">
        <v>240</v>
      </c>
      <c r="G29" s="26"/>
      <c r="H29" s="26"/>
      <c r="I29" s="25"/>
    </row>
    <row r="30" spans="1:9" x14ac:dyDescent="0.25">
      <c r="C30" s="25"/>
      <c r="D30" s="25"/>
      <c r="G30" s="26"/>
      <c r="H30" s="26"/>
      <c r="I30" s="25"/>
    </row>
    <row r="31" spans="1:9" x14ac:dyDescent="0.25">
      <c r="C31" s="25"/>
      <c r="D31" s="25"/>
      <c r="E31" s="26"/>
      <c r="F31" s="25"/>
      <c r="G31" s="26"/>
      <c r="H31" s="26"/>
      <c r="I31" s="25"/>
    </row>
    <row r="32" spans="1:9" x14ac:dyDescent="0.25">
      <c r="C32" s="25"/>
      <c r="D32" s="25"/>
      <c r="E32" s="26"/>
      <c r="F32" s="25"/>
      <c r="G32" s="26"/>
      <c r="H32" s="26"/>
      <c r="I32" s="25"/>
    </row>
  </sheetData>
  <autoFilter ref="A3:F29" xr:uid="{F466C52D-9754-4378-8F42-11FD3452FFEB}"/>
  <dataConsolidate link="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A9022798FEA24D87A9736B29CBB86B" ma:contentTypeVersion="2" ma:contentTypeDescription="Create a new document." ma:contentTypeScope="" ma:versionID="84b585586b1f6b4a334b894775b4026a">
  <xsd:schema xmlns:xsd="http://www.w3.org/2001/XMLSchema" xmlns:xs="http://www.w3.org/2001/XMLSchema" xmlns:p="http://schemas.microsoft.com/office/2006/metadata/properties" xmlns:ns2="76138cda-e31b-405d-ae73-ed4ceab76959" targetNamespace="http://schemas.microsoft.com/office/2006/metadata/properties" ma:root="true" ma:fieldsID="12a90f939ce2c7731ae673fed8c208b1" ns2:_="">
    <xsd:import namespace="76138cda-e31b-405d-ae73-ed4ceab7695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38cda-e31b-405d-ae73-ed4ceab769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EC743-F6EA-4C72-BFFC-A7584E47744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C211652-8B14-4C4E-8C29-48E22F6F7FF3}"/>
</file>

<file path=customXml/itemProps3.xml><?xml version="1.0" encoding="utf-8"?>
<ds:datastoreItem xmlns:ds="http://schemas.openxmlformats.org/officeDocument/2006/customXml" ds:itemID="{4F3A72A3-D5EF-45FF-8D12-3742428DCF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Instructions</vt:lpstr>
      <vt:lpstr>Background Information</vt:lpstr>
      <vt:lpstr>Chilled Water System</vt:lpstr>
      <vt:lpstr>Summary</vt:lpstr>
      <vt:lpstr>Info</vt:lpstr>
      <vt:lpstr>Sheet2</vt:lpstr>
      <vt:lpstr>'Background Information'!Print_Area</vt:lpstr>
      <vt:lpstr>'Chilled Water System'!Print_Area</vt:lpstr>
      <vt:lpstr>Instructions!Print_Area</vt:lpstr>
      <vt:lpstr>Summary!Print_Area</vt:lpstr>
      <vt:lpstr>'Chilled Water System'!Print_Titles</vt:lpstr>
      <vt:lpstr>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Riyaz Papar</dc:creator>
  <cp:keywords/>
  <dc:description/>
  <cp:lastModifiedBy>Riyaz Papar</cp:lastModifiedBy>
  <cp:revision/>
  <dcterms:created xsi:type="dcterms:W3CDTF">2020-03-10T21:37:59Z</dcterms:created>
  <dcterms:modified xsi:type="dcterms:W3CDTF">2022-05-20T16:21:46Z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0x010100D5A9022798FEA24D87A9736B29CBB86B</vt:lpwstr>
  </property>
</Properties>
</file>